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65" yWindow="1230" windowWidth="11490" windowHeight="10350" tabRatio="915" activeTab="0"/>
  </bookViews>
  <sheets>
    <sheet name="lisa 1(koond)" sheetId="1" r:id="rId1"/>
    <sheet name="lisa 2 (Tulubaas)" sheetId="2" r:id="rId2"/>
    <sheet name="lisa 3 (Kulud)" sheetId="3" r:id="rId3"/>
    <sheet name="Lisa 4 (tulude-kulude jaotus)" sheetId="4" r:id="rId4"/>
    <sheet name="Lisa 5 (investeeringud)" sheetId="5" r:id="rId5"/>
  </sheets>
  <definedNames>
    <definedName name="_xlfn.SUMIFS" hidden="1">#NAME?</definedName>
    <definedName name="Prinditiitlid" localSheetId="2">'lisa 3 (Kulud)'!$5:$5</definedName>
  </definedNames>
  <calcPr fullCalcOnLoad="1"/>
</workbook>
</file>

<file path=xl/sharedStrings.xml><?xml version="1.0" encoding="utf-8"?>
<sst xmlns="http://schemas.openxmlformats.org/spreadsheetml/2006/main" count="356" uniqueCount="190">
  <si>
    <t>TULUD</t>
  </si>
  <si>
    <t>Toetused</t>
  </si>
  <si>
    <t>TEGEVUSKULUD</t>
  </si>
  <si>
    <t>Üldised valitsussektori teenused</t>
  </si>
  <si>
    <t>Majandus</t>
  </si>
  <si>
    <t>Haridus</t>
  </si>
  <si>
    <t>Sotsiaalne kaitse</t>
  </si>
  <si>
    <t>TEGEVUSTULEM</t>
  </si>
  <si>
    <t>FINANTSEERIMISTEHINGUD</t>
  </si>
  <si>
    <t>EELARVE KOGUMAHT</t>
  </si>
  <si>
    <t>finantseerimis-
eelarve</t>
  </si>
  <si>
    <t>kokku</t>
  </si>
  <si>
    <t>K U L U D KOKKU</t>
  </si>
  <si>
    <t xml:space="preserve">        linnavarade osakond</t>
  </si>
  <si>
    <t>TULUD, KULUD</t>
  </si>
  <si>
    <t>KULUD KOKKU</t>
  </si>
  <si>
    <t xml:space="preserve">   sh: tegevuskulud</t>
  </si>
  <si>
    <t>klassif</t>
  </si>
  <si>
    <t>Tulud</t>
  </si>
  <si>
    <t>Kulud</t>
  </si>
  <si>
    <t>Finantseerimiseelarve</t>
  </si>
  <si>
    <t>tegevuskulud</t>
  </si>
  <si>
    <t>investeeringud</t>
  </si>
  <si>
    <t>LINNAKANTSELEI</t>
  </si>
  <si>
    <t>2.1</t>
  </si>
  <si>
    <t>01112</t>
  </si>
  <si>
    <t>09110</t>
  </si>
  <si>
    <t>09220</t>
  </si>
  <si>
    <t>Gümnaasiumid</t>
  </si>
  <si>
    <t>3.1</t>
  </si>
  <si>
    <t>3.2</t>
  </si>
  <si>
    <t>HARIDUSOSAKOND</t>
  </si>
  <si>
    <t>SOTSIAALABI OSAKOND</t>
  </si>
  <si>
    <t>LINNAMAJANDUSE OSAKOND</t>
  </si>
  <si>
    <t>LINNAVARADE OSAKOND</t>
  </si>
  <si>
    <t>2.3</t>
  </si>
  <si>
    <t>3.4</t>
  </si>
  <si>
    <t>Lasteaiad</t>
  </si>
  <si>
    <t>T U L U B A A S</t>
  </si>
  <si>
    <t>1.1</t>
  </si>
  <si>
    <t xml:space="preserve">   Toetused põhivara soetuseks </t>
  </si>
  <si>
    <t xml:space="preserve">   Mittesihtotstarbelised toetused</t>
  </si>
  <si>
    <t>2.7</t>
  </si>
  <si>
    <t>TEGEVUS- JA INVESTEERIMISKULUD  VALDKONDADE  lõikes</t>
  </si>
  <si>
    <t>KASUTAJATE JA TEGEVUSALADE lõikes</t>
  </si>
  <si>
    <t>TULUBAAS KOKKU</t>
  </si>
  <si>
    <t>3.1.1</t>
  </si>
  <si>
    <t>3.1.1.1</t>
  </si>
  <si>
    <t>3.2.1</t>
  </si>
  <si>
    <t>3.2.1.1</t>
  </si>
  <si>
    <t>3.4.1</t>
  </si>
  <si>
    <t>3.4.1.1</t>
  </si>
  <si>
    <t xml:space="preserve">TULUD </t>
  </si>
  <si>
    <t>2</t>
  </si>
  <si>
    <t xml:space="preserve">LINNA TULUBAAS  </t>
  </si>
  <si>
    <t>3.3</t>
  </si>
  <si>
    <t>3.3.1</t>
  </si>
  <si>
    <t>Puuetega isikute hoolekande asutused</t>
  </si>
  <si>
    <t>Linnakantselei</t>
  </si>
  <si>
    <t>jrk
nr</t>
  </si>
  <si>
    <t>Vaba aeg ja kultuur</t>
  </si>
  <si>
    <t>INVESTEERINGUD</t>
  </si>
  <si>
    <t>Kokku</t>
  </si>
  <si>
    <t>Investeeringud</t>
  </si>
  <si>
    <t>Vabaaeg ja kultuur</t>
  </si>
  <si>
    <t>Investeeringud kasutajate, objektide ja finantseerimisallikate lõikes</t>
  </si>
  <si>
    <t xml:space="preserve">   Lasteaiad</t>
  </si>
  <si>
    <t xml:space="preserve">   Gümnaasiumid</t>
  </si>
  <si>
    <t xml:space="preserve"> Linna teed, tänavad ja sillad</t>
  </si>
  <si>
    <t>Tänavate rekonstrueerimine, ehitus</t>
  </si>
  <si>
    <t>Vabaaeg, kultuur</t>
  </si>
  <si>
    <t>Muude sotsiaalsete riskirühmade kaitse</t>
  </si>
  <si>
    <t xml:space="preserve">   sh:  linnakantselei</t>
  </si>
  <si>
    <t xml:space="preserve">   sh:  linnamajanduse osakond</t>
  </si>
  <si>
    <t xml:space="preserve">   sh: haridusosakond</t>
  </si>
  <si>
    <t xml:space="preserve">    sh: sotsiaalabi osakond</t>
  </si>
  <si>
    <t>1.2</t>
  </si>
  <si>
    <t>1.2.1</t>
  </si>
  <si>
    <t>2.2</t>
  </si>
  <si>
    <t>Keskkonnakaitse</t>
  </si>
  <si>
    <t>2.4</t>
  </si>
  <si>
    <t>3.4.2</t>
  </si>
  <si>
    <t>3.4.2.1</t>
  </si>
  <si>
    <t>3.5</t>
  </si>
  <si>
    <t>3.5.1</t>
  </si>
  <si>
    <t>3.5.1.1</t>
  </si>
  <si>
    <t>3.5.1.2</t>
  </si>
  <si>
    <t>2.6</t>
  </si>
  <si>
    <t xml:space="preserve">   Aasta alguse jääk</t>
  </si>
  <si>
    <t>Aasta alguse jääk</t>
  </si>
  <si>
    <t>Tulu varadelt</t>
  </si>
  <si>
    <t>Tulud varadelt</t>
  </si>
  <si>
    <t>Maa müük</t>
  </si>
  <si>
    <t>1.1.1</t>
  </si>
  <si>
    <t>1.1.2</t>
  </si>
  <si>
    <t>09212</t>
  </si>
  <si>
    <t>EUR</t>
  </si>
  <si>
    <t xml:space="preserve">         investeeringud</t>
  </si>
  <si>
    <t>3.2.2</t>
  </si>
  <si>
    <t>3.2.2.1</t>
  </si>
  <si>
    <t>04740</t>
  </si>
  <si>
    <t>ARHITEKTUURI JA EHITUSE 
OSAKOND</t>
  </si>
  <si>
    <t xml:space="preserve">        investeeringud</t>
  </si>
  <si>
    <t>04900</t>
  </si>
  <si>
    <t>Muu majandus (linnakujundus)</t>
  </si>
  <si>
    <t>3.3.3.1</t>
  </si>
  <si>
    <t>08207</t>
  </si>
  <si>
    <t>Muinsuskaitse</t>
  </si>
  <si>
    <t>3.6</t>
  </si>
  <si>
    <t>3.6.1</t>
  </si>
  <si>
    <t>3.6.1.1</t>
  </si>
  <si>
    <t>3.6.2</t>
  </si>
  <si>
    <t>3.6.2.1</t>
  </si>
  <si>
    <t>3.6.3</t>
  </si>
  <si>
    <t>3.6.3.1</t>
  </si>
  <si>
    <t>3.6.3.2</t>
  </si>
  <si>
    <t>Põhikoolid</t>
  </si>
  <si>
    <t>3.6.3.3</t>
  </si>
  <si>
    <t>3.6.3.4</t>
  </si>
  <si>
    <t>09221</t>
  </si>
  <si>
    <t>09500</t>
  </si>
  <si>
    <t>Maarja Kool</t>
  </si>
  <si>
    <t>3.7</t>
  </si>
  <si>
    <t>3.7.1</t>
  </si>
  <si>
    <t>3.7.1.1</t>
  </si>
  <si>
    <t>3.7.1.2</t>
  </si>
  <si>
    <t>08106</t>
  </si>
  <si>
    <t>Laste huvialamajad ja -keskused</t>
  </si>
  <si>
    <t>04510</t>
  </si>
  <si>
    <t>Linna teede ja tänavate korrashoid</t>
  </si>
  <si>
    <t>05100</t>
  </si>
  <si>
    <t>Tänavate puhastus</t>
  </si>
  <si>
    <t>LINNAPLANEERIMISE JA MAA-
KORRALDUSE OSAKOND</t>
  </si>
  <si>
    <t>04210</t>
  </si>
  <si>
    <t>Maakorraldus</t>
  </si>
  <si>
    <t>Üldmajanduslikud arendusprojektid
(territoriaalne planeerimine)</t>
  </si>
  <si>
    <t>Muu majandus (linnavara haldamine)</t>
  </si>
  <si>
    <t>09800</t>
  </si>
  <si>
    <t>Muu haridus</t>
  </si>
  <si>
    <t>Muud laste hoolekandeasutused (Turvakodu)</t>
  </si>
  <si>
    <t>Muu riskirühmade sotsiaalne kaitse</t>
  </si>
  <si>
    <t xml:space="preserve">investeeringud </t>
  </si>
  <si>
    <t>Tartu linna 2011. a lisaeelarve tulude ja kulude jaotus</t>
  </si>
  <si>
    <t>3.3.3.2</t>
  </si>
  <si>
    <t xml:space="preserve">         investeeringud </t>
  </si>
  <si>
    <t>Täiskasvanute Gümnaasiumid</t>
  </si>
  <si>
    <t>3.6.4</t>
  </si>
  <si>
    <t>3.6.4.1</t>
  </si>
  <si>
    <t>3.6.4.2</t>
  </si>
  <si>
    <t>Muude riskirühmade hoolekande asutused (Varjupaik)</t>
  </si>
  <si>
    <t>3.6.4.3</t>
  </si>
  <si>
    <t xml:space="preserve">   sh:  arhitektuuri ja ehituse osakond</t>
  </si>
  <si>
    <t xml:space="preserve">         linnaplaneerimise ja maakorralduse osakond</t>
  </si>
  <si>
    <t xml:space="preserve">         linnamajanduse osakond</t>
  </si>
  <si>
    <t xml:space="preserve">         linnavarade osakond</t>
  </si>
  <si>
    <t xml:space="preserve">   sh: arhitektuuri ja ehituse osakond</t>
  </si>
  <si>
    <t>Lisa 4
jrk 
nr</t>
  </si>
  <si>
    <t>Investeeringu kasutaja ja investeerimisobjekt</t>
  </si>
  <si>
    <t>Tartu idapoolse ringtee ehitamine</t>
  </si>
  <si>
    <t>Ülekatted ja pindamised</t>
  </si>
  <si>
    <t>Koostöö võrguarendajatega</t>
  </si>
  <si>
    <t>LINNAPLANEERIMISE JA MAAKORRALDUSE OSAKOND</t>
  </si>
  <si>
    <t xml:space="preserve">Majandus </t>
  </si>
  <si>
    <r>
      <t xml:space="preserve">   Maakorraldus </t>
    </r>
    <r>
      <rPr>
        <sz val="10"/>
        <rFont val="Times New Roman"/>
        <family val="1"/>
      </rPr>
      <t xml:space="preserve">(linna arenguks maa ost) </t>
    </r>
  </si>
  <si>
    <t xml:space="preserve">   Muu majandus</t>
  </si>
  <si>
    <t xml:space="preserve">   Laste huvialamajad ja keskused</t>
  </si>
  <si>
    <t xml:space="preserve">   Muu haridus </t>
  </si>
  <si>
    <t>Laste ja noorte sotsiaalhoolekande asutused</t>
  </si>
  <si>
    <t>Laste Turvakodu (Tiigi 55)</t>
  </si>
  <si>
    <r>
      <t xml:space="preserve">Tartu linna 2011. a lisaeelarve investeeringud
valdkondade ja vahendite käsutajate lõikes </t>
    </r>
    <r>
      <rPr>
        <b/>
        <sz val="12"/>
        <color indexed="14"/>
        <rFont val="Times New Roman"/>
        <family val="1"/>
      </rPr>
      <t xml:space="preserve"> </t>
    </r>
  </si>
  <si>
    <t>Tartu linna 2011. a lisaeelarve</t>
  </si>
  <si>
    <t xml:space="preserve">Tartu linna 2011. a lisaeelarve </t>
  </si>
  <si>
    <t>Finantseerimis-
eelarve</t>
  </si>
  <si>
    <t>valdkond</t>
  </si>
  <si>
    <t xml:space="preserve">Nõlvaku </t>
  </si>
  <si>
    <t>Anne Noortekeskuse uue hoone projekteerimine ja ehitus</t>
  </si>
  <si>
    <t xml:space="preserve">Aleksandri  </t>
  </si>
  <si>
    <t>Tampere Maja (Jaani 4)</t>
  </si>
  <si>
    <t>LA Piilupesa (Ropka 34)</t>
  </si>
  <si>
    <t>LA Pääsupesa (Sõpruse pst 12)</t>
  </si>
  <si>
    <t>LA Sass (Aleksandri 8 a)</t>
  </si>
  <si>
    <t>LA Karoliine (Kesk 6)</t>
  </si>
  <si>
    <t>Hugo Treffneri Gümnaasium</t>
  </si>
  <si>
    <t>Täiskasvanute Gümnaasiumi (Salme 1b)</t>
  </si>
  <si>
    <r>
      <t>CO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objektide investeeringutega kaasnevad kulud</t>
    </r>
  </si>
  <si>
    <t xml:space="preserve">Muude riskirühmade hoolekande asutused </t>
  </si>
  <si>
    <t>Muu sotsiaalsete riskirühmade kaitse</t>
  </si>
  <si>
    <t>Anne Sauna ettekirjutuste täitmine</t>
  </si>
  <si>
    <t>Tartu linna 2011. a
LISAEELARVE</t>
  </si>
  <si>
    <t>Varjupaik (Lubja 7)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</si>
</sst>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#,##0.0"/>
    <numFmt numFmtId="183" formatCode="0.0%"/>
  </numFmts>
  <fonts count="2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i/>
      <sz val="9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b/>
      <sz val="12"/>
      <name val="Times New Roman"/>
      <family val="1"/>
    </font>
    <font>
      <b/>
      <sz val="12"/>
      <color indexed="14"/>
      <name val="Times New Roman"/>
      <family val="1"/>
    </font>
    <font>
      <b/>
      <i/>
      <sz val="10"/>
      <name val="Times New Roman"/>
      <family val="1"/>
    </font>
    <font>
      <vertAlign val="subscript"/>
      <sz val="10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3" fontId="0" fillId="0" borderId="1" xfId="0" applyNumberFormat="1" applyBorder="1" applyAlignment="1">
      <alignment horizontal="center" wrapText="1"/>
    </xf>
    <xf numFmtId="3" fontId="0" fillId="0" borderId="1" xfId="0" applyNumberFormat="1" applyBorder="1" applyAlignment="1">
      <alignment horizontal="center"/>
    </xf>
    <xf numFmtId="3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4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6" fillId="0" borderId="3" xfId="0" applyFont="1" applyBorder="1" applyAlignment="1">
      <alignment horizontal="left"/>
    </xf>
    <xf numFmtId="16" fontId="6" fillId="0" borderId="2" xfId="0" applyNumberFormat="1" applyFont="1" applyBorder="1" applyAlignment="1" quotePrefix="1">
      <alignment/>
    </xf>
    <xf numFmtId="0" fontId="7" fillId="0" borderId="2" xfId="0" applyFont="1" applyBorder="1" applyAlignment="1" quotePrefix="1">
      <alignment/>
    </xf>
    <xf numFmtId="0" fontId="6" fillId="0" borderId="2" xfId="0" applyFont="1" applyBorder="1" applyAlignment="1" quotePrefix="1">
      <alignment/>
    </xf>
    <xf numFmtId="0" fontId="7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5" fillId="0" borderId="2" xfId="0" applyFont="1" applyBorder="1" applyAlignment="1">
      <alignment wrapText="1"/>
    </xf>
    <xf numFmtId="0" fontId="7" fillId="0" borderId="4" xfId="0" applyFont="1" applyBorder="1" applyAlignment="1">
      <alignment horizontal="left"/>
    </xf>
    <xf numFmtId="16" fontId="7" fillId="0" borderId="2" xfId="0" applyNumberFormat="1" applyFont="1" applyBorder="1" applyAlignment="1" quotePrefix="1">
      <alignment horizontal="left"/>
    </xf>
    <xf numFmtId="0" fontId="7" fillId="0" borderId="2" xfId="0" applyFont="1" applyBorder="1" applyAlignment="1">
      <alignment horizontal="left"/>
    </xf>
    <xf numFmtId="0" fontId="7" fillId="0" borderId="2" xfId="0" applyFont="1" applyBorder="1" applyAlignment="1" quotePrefix="1">
      <alignment horizontal="left"/>
    </xf>
    <xf numFmtId="3" fontId="5" fillId="0" borderId="1" xfId="0" applyNumberFormat="1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/>
    </xf>
    <xf numFmtId="182" fontId="0" fillId="0" borderId="0" xfId="0" applyNumberFormat="1" applyAlignment="1">
      <alignment/>
    </xf>
    <xf numFmtId="16" fontId="7" fillId="0" borderId="2" xfId="0" applyNumberFormat="1" applyFont="1" applyBorder="1" applyAlignment="1" quotePrefix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 horizontal="right"/>
    </xf>
    <xf numFmtId="0" fontId="0" fillId="0" borderId="0" xfId="0" applyAlignment="1">
      <alignment wrapText="1"/>
    </xf>
    <xf numFmtId="0" fontId="8" fillId="0" borderId="0" xfId="0" applyFont="1" applyAlignment="1">
      <alignment horizontal="center"/>
    </xf>
    <xf numFmtId="3" fontId="0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3" xfId="0" applyNumberFormat="1" applyFont="1" applyBorder="1" applyAlignment="1">
      <alignment wrapText="1"/>
    </xf>
    <xf numFmtId="3" fontId="1" fillId="0" borderId="3" xfId="0" applyNumberFormat="1" applyFont="1" applyBorder="1" applyAlignment="1">
      <alignment/>
    </xf>
    <xf numFmtId="3" fontId="7" fillId="0" borderId="4" xfId="0" applyNumberFormat="1" applyFont="1" applyBorder="1" applyAlignment="1">
      <alignment/>
    </xf>
    <xf numFmtId="3" fontId="7" fillId="0" borderId="2" xfId="0" applyNumberFormat="1" applyFont="1" applyBorder="1" applyAlignment="1">
      <alignment/>
    </xf>
    <xf numFmtId="3" fontId="6" fillId="0" borderId="2" xfId="0" applyNumberFormat="1" applyFont="1" applyBorder="1" applyAlignment="1">
      <alignment/>
    </xf>
    <xf numFmtId="3" fontId="9" fillId="0" borderId="2" xfId="0" applyNumberFormat="1" applyFont="1" applyBorder="1" applyAlignment="1">
      <alignment/>
    </xf>
    <xf numFmtId="3" fontId="1" fillId="0" borderId="3" xfId="0" applyNumberFormat="1" applyFont="1" applyBorder="1" applyAlignment="1">
      <alignment horizontal="right" wrapText="1"/>
    </xf>
    <xf numFmtId="3" fontId="1" fillId="0" borderId="3" xfId="0" applyNumberFormat="1" applyFont="1" applyBorder="1" applyAlignment="1">
      <alignment horizontal="right"/>
    </xf>
    <xf numFmtId="0" fontId="10" fillId="0" borderId="5" xfId="0" applyFont="1" applyBorder="1" applyAlignment="1">
      <alignment horizontal="left"/>
    </xf>
    <xf numFmtId="0" fontId="10" fillId="0" borderId="5" xfId="0" applyFont="1" applyBorder="1" applyAlignment="1">
      <alignment horizontal="right"/>
    </xf>
    <xf numFmtId="0" fontId="10" fillId="0" borderId="5" xfId="0" applyFont="1" applyBorder="1" applyAlignment="1">
      <alignment wrapText="1"/>
    </xf>
    <xf numFmtId="0" fontId="10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right"/>
    </xf>
    <xf numFmtId="0" fontId="5" fillId="0" borderId="7" xfId="0" applyFont="1" applyBorder="1" applyAlignment="1">
      <alignment horizontal="center" wrapText="1"/>
    </xf>
    <xf numFmtId="0" fontId="11" fillId="0" borderId="3" xfId="0" applyFont="1" applyBorder="1" applyAlignment="1">
      <alignment horizontal="left"/>
    </xf>
    <xf numFmtId="0" fontId="11" fillId="0" borderId="3" xfId="0" applyFont="1" applyBorder="1" applyAlignment="1">
      <alignment horizontal="right"/>
    </xf>
    <xf numFmtId="0" fontId="10" fillId="0" borderId="3" xfId="0" applyFont="1" applyBorder="1" applyAlignment="1">
      <alignment wrapText="1"/>
    </xf>
    <xf numFmtId="0" fontId="11" fillId="0" borderId="2" xfId="0" applyFont="1" applyBorder="1" applyAlignment="1">
      <alignment horizontal="left"/>
    </xf>
    <xf numFmtId="0" fontId="11" fillId="0" borderId="2" xfId="0" applyFont="1" applyBorder="1" applyAlignment="1">
      <alignment horizontal="right"/>
    </xf>
    <xf numFmtId="0" fontId="10" fillId="0" borderId="2" xfId="0" applyFont="1" applyBorder="1" applyAlignment="1">
      <alignment wrapText="1"/>
    </xf>
    <xf numFmtId="0" fontId="12" fillId="0" borderId="2" xfId="0" applyFont="1" applyBorder="1" applyAlignment="1" quotePrefix="1">
      <alignment horizontal="left"/>
    </xf>
    <xf numFmtId="0" fontId="12" fillId="0" borderId="2" xfId="0" applyFont="1" applyBorder="1" applyAlignment="1">
      <alignment horizontal="right"/>
    </xf>
    <xf numFmtId="0" fontId="13" fillId="0" borderId="2" xfId="0" applyFont="1" applyBorder="1" applyAlignment="1">
      <alignment wrapText="1"/>
    </xf>
    <xf numFmtId="0" fontId="12" fillId="0" borderId="2" xfId="0" applyFont="1" applyBorder="1" applyAlignment="1">
      <alignment horizontal="left"/>
    </xf>
    <xf numFmtId="16" fontId="12" fillId="0" borderId="2" xfId="0" applyNumberFormat="1" applyFont="1" applyBorder="1" applyAlignment="1" quotePrefix="1">
      <alignment horizontal="left"/>
    </xf>
    <xf numFmtId="0" fontId="14" fillId="0" borderId="2" xfId="0" applyFont="1" applyBorder="1" applyAlignment="1" quotePrefix="1">
      <alignment horizontal="right"/>
    </xf>
    <xf numFmtId="0" fontId="15" fillId="0" borderId="2" xfId="0" applyFont="1" applyBorder="1" applyAlignment="1">
      <alignment wrapText="1"/>
    </xf>
    <xf numFmtId="0" fontId="14" fillId="0" borderId="2" xfId="0" applyFont="1" applyBorder="1" applyAlignment="1" quotePrefix="1">
      <alignment horizontal="left"/>
    </xf>
    <xf numFmtId="0" fontId="14" fillId="0" borderId="2" xfId="0" applyFont="1" applyBorder="1" applyAlignment="1">
      <alignment horizontal="left"/>
    </xf>
    <xf numFmtId="0" fontId="11" fillId="0" borderId="2" xfId="0" applyFont="1" applyBorder="1" applyAlignment="1" quotePrefix="1">
      <alignment horizontal="left"/>
    </xf>
    <xf numFmtId="0" fontId="10" fillId="0" borderId="0" xfId="0" applyFont="1" applyAlignment="1" quotePrefix="1">
      <alignment horizontal="left"/>
    </xf>
    <xf numFmtId="0" fontId="10" fillId="0" borderId="0" xfId="0" applyFont="1" applyAlignment="1">
      <alignment horizontal="right"/>
    </xf>
    <xf numFmtId="0" fontId="0" fillId="0" borderId="0" xfId="0" applyFont="1" applyAlignment="1">
      <alignment wrapText="1"/>
    </xf>
    <xf numFmtId="0" fontId="13" fillId="0" borderId="0" xfId="0" applyFont="1" applyAlignment="1" quotePrefix="1">
      <alignment horizontal="left"/>
    </xf>
    <xf numFmtId="0" fontId="1" fillId="0" borderId="0" xfId="0" applyFont="1" applyAlignment="1">
      <alignment wrapText="1"/>
    </xf>
    <xf numFmtId="0" fontId="15" fillId="0" borderId="0" xfId="0" applyFont="1" applyAlignment="1" quotePrefix="1">
      <alignment horizontal="left"/>
    </xf>
    <xf numFmtId="0" fontId="15" fillId="0" borderId="0" xfId="0" applyFont="1" applyAlignment="1" quotePrefix="1">
      <alignment horizontal="right"/>
    </xf>
    <xf numFmtId="0" fontId="16" fillId="0" borderId="0" xfId="0" applyFont="1" applyAlignment="1">
      <alignment wrapText="1"/>
    </xf>
    <xf numFmtId="0" fontId="10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5" fillId="0" borderId="2" xfId="0" applyFont="1" applyFill="1" applyBorder="1" applyAlignment="1">
      <alignment/>
    </xf>
    <xf numFmtId="3" fontId="0" fillId="0" borderId="2" xfId="0" applyNumberFormat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left"/>
    </xf>
    <xf numFmtId="182" fontId="10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17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/>
    </xf>
    <xf numFmtId="0" fontId="10" fillId="0" borderId="2" xfId="0" applyFont="1" applyFill="1" applyBorder="1" applyAlignment="1">
      <alignment/>
    </xf>
    <xf numFmtId="3" fontId="11" fillId="0" borderId="2" xfId="0" applyNumberFormat="1" applyFont="1" applyFill="1" applyBorder="1" applyAlignment="1">
      <alignment/>
    </xf>
    <xf numFmtId="0" fontId="13" fillId="0" borderId="2" xfId="0" applyFont="1" applyFill="1" applyBorder="1" applyAlignment="1">
      <alignment/>
    </xf>
    <xf numFmtId="3" fontId="12" fillId="0" borderId="2" xfId="0" applyNumberFormat="1" applyFont="1" applyFill="1" applyBorder="1" applyAlignment="1">
      <alignment/>
    </xf>
    <xf numFmtId="182" fontId="13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13" fillId="0" borderId="2" xfId="0" applyFont="1" applyFill="1" applyBorder="1" applyAlignment="1">
      <alignment wrapText="1"/>
    </xf>
    <xf numFmtId="0" fontId="19" fillId="0" borderId="2" xfId="0" applyFont="1" applyFill="1" applyBorder="1" applyAlignment="1">
      <alignment wrapText="1"/>
    </xf>
    <xf numFmtId="0" fontId="10" fillId="0" borderId="2" xfId="0" applyFont="1" applyFill="1" applyBorder="1" applyAlignment="1">
      <alignment wrapText="1"/>
    </xf>
    <xf numFmtId="49" fontId="13" fillId="0" borderId="2" xfId="0" applyNumberFormat="1" applyFont="1" applyFill="1" applyBorder="1" applyAlignment="1">
      <alignment wrapText="1"/>
    </xf>
    <xf numFmtId="49" fontId="10" fillId="0" borderId="2" xfId="0" applyNumberFormat="1" applyFont="1" applyFill="1" applyBorder="1" applyAlignment="1">
      <alignment wrapText="1"/>
    </xf>
    <xf numFmtId="49" fontId="19" fillId="0" borderId="2" xfId="0" applyNumberFormat="1" applyFont="1" applyFill="1" applyBorder="1" applyAlignment="1">
      <alignment wrapText="1"/>
    </xf>
    <xf numFmtId="49" fontId="10" fillId="0" borderId="0" xfId="0" applyNumberFormat="1" applyFont="1" applyFill="1" applyBorder="1" applyAlignment="1">
      <alignment wrapText="1"/>
    </xf>
    <xf numFmtId="3" fontId="13" fillId="0" borderId="0" xfId="0" applyNumberFormat="1" applyFont="1" applyFill="1" applyBorder="1" applyAlignment="1">
      <alignment/>
    </xf>
    <xf numFmtId="3" fontId="10" fillId="0" borderId="0" xfId="0" applyNumberFormat="1" applyFont="1" applyFill="1" applyAlignment="1">
      <alignment/>
    </xf>
    <xf numFmtId="3" fontId="13" fillId="0" borderId="2" xfId="0" applyNumberFormat="1" applyFont="1" applyFill="1" applyBorder="1" applyAlignment="1">
      <alignment/>
    </xf>
    <xf numFmtId="3" fontId="10" fillId="0" borderId="2" xfId="0" applyNumberFormat="1" applyFont="1" applyFill="1" applyBorder="1" applyAlignment="1">
      <alignment/>
    </xf>
    <xf numFmtId="49" fontId="10" fillId="0" borderId="2" xfId="0" applyNumberFormat="1" applyFont="1" applyFill="1" applyBorder="1" applyAlignment="1">
      <alignment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182" fontId="10" fillId="0" borderId="1" xfId="0" applyNumberFormat="1" applyFont="1" applyFill="1" applyBorder="1" applyAlignment="1">
      <alignment wrapText="1"/>
    </xf>
    <xf numFmtId="3" fontId="10" fillId="0" borderId="1" xfId="0" applyNumberFormat="1" applyFont="1" applyFill="1" applyBorder="1" applyAlignment="1">
      <alignment/>
    </xf>
    <xf numFmtId="0" fontId="10" fillId="0" borderId="8" xfId="0" applyFont="1" applyFill="1" applyBorder="1" applyAlignment="1">
      <alignment/>
    </xf>
    <xf numFmtId="0" fontId="10" fillId="0" borderId="8" xfId="0" applyFont="1" applyFill="1" applyBorder="1" applyAlignment="1">
      <alignment horizontal="center"/>
    </xf>
    <xf numFmtId="182" fontId="10" fillId="0" borderId="8" xfId="0" applyNumberFormat="1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49" fontId="13" fillId="0" borderId="3" xfId="0" applyNumberFormat="1" applyFont="1" applyFill="1" applyBorder="1" applyAlignment="1">
      <alignment wrapText="1"/>
    </xf>
    <xf numFmtId="3" fontId="12" fillId="0" borderId="3" xfId="0" applyNumberFormat="1" applyFont="1" applyFill="1" applyBorder="1" applyAlignment="1">
      <alignment/>
    </xf>
    <xf numFmtId="3" fontId="13" fillId="0" borderId="3" xfId="0" applyNumberFormat="1" applyFont="1" applyFill="1" applyBorder="1" applyAlignment="1">
      <alignment/>
    </xf>
    <xf numFmtId="49" fontId="10" fillId="0" borderId="2" xfId="0" applyNumberFormat="1" applyFont="1" applyFill="1" applyBorder="1" applyAlignment="1" quotePrefix="1">
      <alignment/>
    </xf>
    <xf numFmtId="0" fontId="10" fillId="0" borderId="2" xfId="0" applyFont="1" applyFill="1" applyBorder="1" applyAlignment="1" quotePrefix="1">
      <alignment/>
    </xf>
    <xf numFmtId="0" fontId="19" fillId="0" borderId="0" xfId="0" applyFont="1" applyFill="1" applyAlignment="1">
      <alignment/>
    </xf>
    <xf numFmtId="49" fontId="13" fillId="0" borderId="2" xfId="0" applyNumberFormat="1" applyFont="1" applyFill="1" applyBorder="1" applyAlignment="1">
      <alignment/>
    </xf>
    <xf numFmtId="49" fontId="13" fillId="0" borderId="2" xfId="0" applyNumberFormat="1" applyFont="1" applyFill="1" applyBorder="1" applyAlignment="1" quotePrefix="1">
      <alignment/>
    </xf>
    <xf numFmtId="49" fontId="13" fillId="0" borderId="3" xfId="0" applyNumberFormat="1" applyFont="1" applyFill="1" applyBorder="1" applyAlignment="1">
      <alignment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3" fontId="0" fillId="0" borderId="7" xfId="0" applyNumberForma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 wrapText="1"/>
    </xf>
    <xf numFmtId="0" fontId="10" fillId="0" borderId="7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workbookViewId="0" topLeftCell="A1">
      <selection activeCell="A5" sqref="A5"/>
    </sheetView>
  </sheetViews>
  <sheetFormatPr defaultColWidth="9.140625" defaultRowHeight="12.75"/>
  <cols>
    <col min="1" max="1" width="40.57421875" style="0" customWidth="1"/>
    <col min="2" max="2" width="18.57421875" style="7" customWidth="1"/>
    <col min="4" max="4" width="12.7109375" style="0" bestFit="1" customWidth="1"/>
  </cols>
  <sheetData>
    <row r="1" spans="1:2" ht="34.5" customHeight="1">
      <c r="A1" s="115" t="s">
        <v>188</v>
      </c>
      <c r="B1" s="116"/>
    </row>
    <row r="2" spans="1:2" ht="15.75">
      <c r="A2" s="29"/>
      <c r="B2" s="29"/>
    </row>
    <row r="3" ht="12.75">
      <c r="B3" s="27" t="s">
        <v>96</v>
      </c>
    </row>
    <row r="4" spans="1:2" ht="14.25">
      <c r="A4" s="9" t="s">
        <v>0</v>
      </c>
      <c r="B4" s="31">
        <f>SUM(B5:B6)</f>
        <v>746048</v>
      </c>
    </row>
    <row r="5" spans="1:2" ht="15">
      <c r="A5" s="10" t="s">
        <v>1</v>
      </c>
      <c r="B5" s="30">
        <f>'lisa 2 (Tulubaas)'!D7</f>
        <v>616048</v>
      </c>
    </row>
    <row r="6" spans="1:2" ht="15">
      <c r="A6" s="10" t="s">
        <v>90</v>
      </c>
      <c r="B6" s="30">
        <f>SUM('lisa 2 (Tulubaas)'!D10)</f>
        <v>130000</v>
      </c>
    </row>
    <row r="7" spans="1:2" ht="15">
      <c r="A7" s="10"/>
      <c r="B7" s="30"/>
    </row>
    <row r="8" spans="1:2" ht="14.25">
      <c r="A8" s="9" t="s">
        <v>2</v>
      </c>
      <c r="B8" s="31">
        <f>SUM(B9:B14)</f>
        <v>416287</v>
      </c>
    </row>
    <row r="9" spans="1:2" ht="15">
      <c r="A9" s="10" t="s">
        <v>3</v>
      </c>
      <c r="B9" s="30">
        <f>'Lisa 4 (tulude-kulude jaotus)'!E21</f>
        <v>12782</v>
      </c>
    </row>
    <row r="10" spans="1:2" ht="15">
      <c r="A10" s="10" t="s">
        <v>4</v>
      </c>
      <c r="B10" s="30">
        <f>'Lisa 4 (tulude-kulude jaotus)'!E33+'Lisa 4 (tulude-kulude jaotus)'!E94+'Lisa 4 (tulude-kulude jaotus)'!E102+'Lisa 4 (tulude-kulude jaotus)'!E115</f>
        <v>74216</v>
      </c>
    </row>
    <row r="11" spans="1:2" ht="15">
      <c r="A11" s="10" t="s">
        <v>79</v>
      </c>
      <c r="B11" s="30">
        <f>'Lisa 4 (tulude-kulude jaotus)'!E81</f>
        <v>283540</v>
      </c>
    </row>
    <row r="12" spans="1:2" ht="15">
      <c r="A12" s="10" t="s">
        <v>60</v>
      </c>
      <c r="B12" s="30">
        <f>'Lisa 4 (tulude-kulude jaotus)'!E41</f>
        <v>3290</v>
      </c>
    </row>
    <row r="13" spans="1:2" ht="15">
      <c r="A13" s="10" t="s">
        <v>5</v>
      </c>
      <c r="B13" s="30">
        <f>'Lisa 4 (tulude-kulude jaotus)'!E53+'Lisa 4 (tulude-kulude jaotus)'!E60</f>
        <v>24000</v>
      </c>
    </row>
    <row r="14" spans="1:2" ht="15">
      <c r="A14" s="10" t="s">
        <v>6</v>
      </c>
      <c r="B14" s="30">
        <f>'Lisa 4 (tulude-kulude jaotus)'!E187+'Lisa 4 (tulude-kulude jaotus)'!E194</f>
        <v>18459</v>
      </c>
    </row>
    <row r="15" spans="1:2" ht="15">
      <c r="A15" s="10"/>
      <c r="B15" s="30"/>
    </row>
    <row r="16" spans="1:4" ht="14.25">
      <c r="A16" s="9" t="s">
        <v>61</v>
      </c>
      <c r="B16" s="31">
        <f>SUM(B17:B20)</f>
        <v>883445</v>
      </c>
      <c r="D16" s="7"/>
    </row>
    <row r="17" spans="1:2" ht="15">
      <c r="A17" s="10" t="s">
        <v>4</v>
      </c>
      <c r="B17" s="30">
        <f>'Lisa 4 (tulude-kulude jaotus)'!E73+'Lisa 4 (tulude-kulude jaotus)'!E95+'Lisa 4 (tulude-kulude jaotus)'!E116</f>
        <v>423326</v>
      </c>
    </row>
    <row r="18" spans="1:2" ht="15">
      <c r="A18" s="10" t="s">
        <v>60</v>
      </c>
      <c r="B18" s="30">
        <f>'Lisa 4 (tulude-kulude jaotus)'!E124</f>
        <v>32256</v>
      </c>
    </row>
    <row r="19" spans="1:2" ht="15">
      <c r="A19" s="10" t="s">
        <v>5</v>
      </c>
      <c r="B19" s="30">
        <f>'Lisa 4 (tulude-kulude jaotus)'!E126</f>
        <v>385070</v>
      </c>
    </row>
    <row r="20" spans="1:2" ht="15">
      <c r="A20" s="10" t="s">
        <v>6</v>
      </c>
      <c r="B20" s="30">
        <f>'Lisa 4 (tulude-kulude jaotus)'!E155</f>
        <v>42793</v>
      </c>
    </row>
    <row r="21" spans="1:2" ht="15">
      <c r="A21" s="10"/>
      <c r="B21" s="30"/>
    </row>
    <row r="22" spans="1:2" ht="14.25">
      <c r="A22" s="9" t="s">
        <v>7</v>
      </c>
      <c r="B22" s="31">
        <f>B4-B8-B16</f>
        <v>-553684</v>
      </c>
    </row>
    <row r="23" spans="1:4" ht="15">
      <c r="A23" s="10"/>
      <c r="B23" s="30"/>
      <c r="D23" s="24"/>
    </row>
    <row r="24" spans="1:2" ht="14.25">
      <c r="A24" s="9" t="s">
        <v>8</v>
      </c>
      <c r="B24" s="31">
        <f>SUM(B25:B25)</f>
        <v>553684</v>
      </c>
    </row>
    <row r="25" spans="1:2" ht="15">
      <c r="A25" s="10" t="s">
        <v>89</v>
      </c>
      <c r="B25" s="30">
        <f>'lisa 2 (Tulubaas)'!D13</f>
        <v>553684</v>
      </c>
    </row>
    <row r="26" spans="1:2" ht="15">
      <c r="A26" s="10"/>
      <c r="B26" s="30"/>
    </row>
    <row r="27" spans="1:2" ht="14.25">
      <c r="A27" s="9" t="s">
        <v>9</v>
      </c>
      <c r="B27" s="31">
        <f>B4+B25</f>
        <v>1299732</v>
      </c>
    </row>
    <row r="28" ht="12.75">
      <c r="B28" s="26"/>
    </row>
  </sheetData>
  <mergeCells count="1">
    <mergeCell ref="A1:B1"/>
  </mergeCells>
  <printOptions/>
  <pageMargins left="1.49" right="0.75" top="1" bottom="1" header="0.5" footer="0.5"/>
  <pageSetup horizontalDpi="300" verticalDpi="300" orientation="portrait" paperSize="9" r:id="rId1"/>
  <headerFooter alignWithMargins="0">
    <oddHeader>&amp;RLisa 1
Tartu Linnavolikogu
 ...05.2011. a määruse
nr ....juurde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4"/>
  <sheetViews>
    <sheetView showZeros="0" workbookViewId="0" topLeftCell="A1">
      <selection activeCell="C25" sqref="C25"/>
    </sheetView>
  </sheetViews>
  <sheetFormatPr defaultColWidth="9.140625" defaultRowHeight="12.75"/>
  <cols>
    <col min="1" max="1" width="8.8515625" style="0" bestFit="1" customWidth="1"/>
    <col min="2" max="2" width="36.8515625" style="0" customWidth="1"/>
    <col min="3" max="3" width="12.7109375" style="7" bestFit="1" customWidth="1"/>
    <col min="4" max="4" width="12.57421875" style="7" customWidth="1"/>
    <col min="5" max="6" width="9.140625" style="8" customWidth="1"/>
  </cols>
  <sheetData>
    <row r="1" spans="2:4" ht="15.75">
      <c r="B1" s="116" t="s">
        <v>170</v>
      </c>
      <c r="C1" s="116"/>
      <c r="D1" s="116"/>
    </row>
    <row r="2" spans="2:4" ht="15.75">
      <c r="B2" s="116" t="s">
        <v>38</v>
      </c>
      <c r="C2" s="116"/>
      <c r="D2" s="116"/>
    </row>
    <row r="3" spans="2:4" ht="15.75">
      <c r="B3" s="29"/>
      <c r="C3" s="29"/>
      <c r="D3" s="29"/>
    </row>
    <row r="4" spans="3:4" ht="12.75">
      <c r="C4" s="117" t="s">
        <v>96</v>
      </c>
      <c r="D4" s="117"/>
    </row>
    <row r="5" spans="1:4" ht="25.5" customHeight="1">
      <c r="A5" s="1"/>
      <c r="B5" s="1"/>
      <c r="C5" s="5" t="s">
        <v>10</v>
      </c>
      <c r="D5" s="6" t="s">
        <v>11</v>
      </c>
    </row>
    <row r="6" spans="1:4" ht="14.25">
      <c r="A6" s="11">
        <v>1</v>
      </c>
      <c r="B6" s="16" t="s">
        <v>52</v>
      </c>
      <c r="C6" s="32">
        <f>SUM(C7,C10)</f>
        <v>746048</v>
      </c>
      <c r="D6" s="33">
        <f aca="true" t="shared" si="0" ref="D6:D14">SUM(C6:C6)</f>
        <v>746048</v>
      </c>
    </row>
    <row r="7" spans="1:4" ht="14.25">
      <c r="A7" s="12" t="s">
        <v>39</v>
      </c>
      <c r="B7" s="9" t="s">
        <v>1</v>
      </c>
      <c r="C7" s="31">
        <f>SUM(C8:C9)</f>
        <v>616048</v>
      </c>
      <c r="D7" s="31">
        <f t="shared" si="0"/>
        <v>616048</v>
      </c>
    </row>
    <row r="8" spans="1:4" ht="15">
      <c r="A8" s="25" t="s">
        <v>93</v>
      </c>
      <c r="B8" s="17" t="s">
        <v>40</v>
      </c>
      <c r="C8" s="31">
        <v>8262</v>
      </c>
      <c r="D8" s="31">
        <f>SUM(C8)</f>
        <v>8262</v>
      </c>
    </row>
    <row r="9" spans="1:4" ht="15">
      <c r="A9" s="25" t="s">
        <v>94</v>
      </c>
      <c r="B9" s="17" t="s">
        <v>41</v>
      </c>
      <c r="C9" s="31">
        <v>607786</v>
      </c>
      <c r="D9" s="31">
        <f>SUM(C9)</f>
        <v>607786</v>
      </c>
    </row>
    <row r="10" spans="1:4" ht="14.25">
      <c r="A10" s="14" t="s">
        <v>76</v>
      </c>
      <c r="B10" s="9" t="s">
        <v>91</v>
      </c>
      <c r="C10" s="31">
        <f>SUM(C11:C11)</f>
        <v>130000</v>
      </c>
      <c r="D10" s="31">
        <f t="shared" si="0"/>
        <v>130000</v>
      </c>
    </row>
    <row r="11" spans="1:4" ht="15">
      <c r="A11" s="13" t="s">
        <v>77</v>
      </c>
      <c r="B11" s="17" t="s">
        <v>92</v>
      </c>
      <c r="C11" s="30">
        <v>130000</v>
      </c>
      <c r="D11" s="30">
        <f t="shared" si="0"/>
        <v>130000</v>
      </c>
    </row>
    <row r="12" spans="1:4" ht="14.25">
      <c r="A12" s="12" t="s">
        <v>53</v>
      </c>
      <c r="B12" s="9" t="s">
        <v>8</v>
      </c>
      <c r="C12" s="31">
        <f>SUM(C13:C13)</f>
        <v>553684</v>
      </c>
      <c r="D12" s="31">
        <f t="shared" si="0"/>
        <v>553684</v>
      </c>
    </row>
    <row r="13" spans="1:4" ht="15">
      <c r="A13" s="25" t="s">
        <v>24</v>
      </c>
      <c r="B13" s="10" t="s">
        <v>88</v>
      </c>
      <c r="C13" s="30">
        <v>553684</v>
      </c>
      <c r="D13" s="30">
        <f t="shared" si="0"/>
        <v>553684</v>
      </c>
    </row>
    <row r="14" spans="1:4" ht="17.25" customHeight="1">
      <c r="A14" s="15"/>
      <c r="B14" s="9" t="s">
        <v>54</v>
      </c>
      <c r="C14" s="31">
        <f>SUM(C12:C12,C6)</f>
        <v>1299732</v>
      </c>
      <c r="D14" s="31">
        <f t="shared" si="0"/>
        <v>1299732</v>
      </c>
    </row>
  </sheetData>
  <mergeCells count="3">
    <mergeCell ref="B1:D1"/>
    <mergeCell ref="B2:D2"/>
    <mergeCell ref="C4:D4"/>
  </mergeCells>
  <printOptions/>
  <pageMargins left="0.99" right="0.75" top="1" bottom="1" header="0.5" footer="0.5"/>
  <pageSetup horizontalDpi="300" verticalDpi="300" orientation="portrait" paperSize="9" r:id="rId1"/>
  <headerFooter alignWithMargins="0">
    <oddHeader>&amp;RLisa 2
Tartu Linnavolikogu
 ...05.2011 a määruse
nr .....juurde</oddHeader>
    <oddFooter>&amp;C&amp;P+1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">
      <selection activeCell="F8" sqref="F8"/>
    </sheetView>
  </sheetViews>
  <sheetFormatPr defaultColWidth="9.140625" defaultRowHeight="12.75"/>
  <cols>
    <col min="1" max="1" width="6.00390625" style="3" bestFit="1" customWidth="1"/>
    <col min="2" max="2" width="42.57421875" style="0" customWidth="1"/>
    <col min="3" max="3" width="12.7109375" style="7" bestFit="1" customWidth="1"/>
    <col min="4" max="4" width="12.7109375" style="7" customWidth="1"/>
  </cols>
  <sheetData>
    <row r="1" spans="2:4" ht="15.75">
      <c r="B1" s="116" t="s">
        <v>171</v>
      </c>
      <c r="C1" s="116"/>
      <c r="D1" s="116"/>
    </row>
    <row r="2" spans="2:4" ht="15.75">
      <c r="B2" s="116" t="s">
        <v>43</v>
      </c>
      <c r="C2" s="116"/>
      <c r="D2" s="116"/>
    </row>
    <row r="3" spans="2:4" ht="15.75">
      <c r="B3" s="29"/>
      <c r="C3" s="29"/>
      <c r="D3" s="29"/>
    </row>
    <row r="4" spans="3:4" ht="12.75">
      <c r="C4" s="117" t="s">
        <v>96</v>
      </c>
      <c r="D4" s="117"/>
    </row>
    <row r="5" spans="1:4" ht="25.5">
      <c r="A5" s="4"/>
      <c r="B5" s="1"/>
      <c r="C5" s="5" t="s">
        <v>10</v>
      </c>
      <c r="D5" s="6" t="s">
        <v>11</v>
      </c>
    </row>
    <row r="6" spans="1:4" ht="14.25">
      <c r="A6" s="18">
        <v>2</v>
      </c>
      <c r="B6" s="16" t="s">
        <v>12</v>
      </c>
      <c r="C6" s="38">
        <f>SUM(C7,C9,C14,C16,C19,C22)</f>
        <v>1299732</v>
      </c>
      <c r="D6" s="39">
        <f aca="true" t="shared" si="0" ref="D6:D24">SUM(C6:C6)</f>
        <v>1299732</v>
      </c>
    </row>
    <row r="7" spans="1:4" ht="14.25">
      <c r="A7" s="19" t="s">
        <v>24</v>
      </c>
      <c r="B7" s="9" t="s">
        <v>3</v>
      </c>
      <c r="C7" s="31">
        <f>SUM(C8:C8)</f>
        <v>12782</v>
      </c>
      <c r="D7" s="31">
        <f t="shared" si="0"/>
        <v>12782</v>
      </c>
    </row>
    <row r="8" spans="1:4" ht="15">
      <c r="A8" s="20"/>
      <c r="B8" s="10" t="s">
        <v>72</v>
      </c>
      <c r="C8" s="30">
        <f>'Lisa 4 (tulude-kulude jaotus)'!E15</f>
        <v>12782</v>
      </c>
      <c r="D8" s="30">
        <f t="shared" si="0"/>
        <v>12782</v>
      </c>
    </row>
    <row r="9" spans="1:4" ht="14.25">
      <c r="A9" s="21" t="s">
        <v>78</v>
      </c>
      <c r="B9" s="9" t="s">
        <v>4</v>
      </c>
      <c r="C9" s="31">
        <f>SUM(C10:C13)</f>
        <v>497542</v>
      </c>
      <c r="D9" s="31">
        <f t="shared" si="0"/>
        <v>497542</v>
      </c>
    </row>
    <row r="10" spans="1:4" ht="15">
      <c r="A10" s="21"/>
      <c r="B10" s="10" t="s">
        <v>151</v>
      </c>
      <c r="C10" s="30">
        <f>'Lisa 4 (tulude-kulude jaotus)'!E27</f>
        <v>5370</v>
      </c>
      <c r="D10" s="30">
        <f t="shared" si="0"/>
        <v>5370</v>
      </c>
    </row>
    <row r="11" spans="1:4" ht="15">
      <c r="A11" s="21"/>
      <c r="B11" s="10" t="s">
        <v>152</v>
      </c>
      <c r="C11" s="30">
        <f>'Lisa 4 (tulude-kulude jaotus)'!E88</f>
        <v>155846</v>
      </c>
      <c r="D11" s="30">
        <f t="shared" si="0"/>
        <v>155846</v>
      </c>
    </row>
    <row r="12" spans="1:4" ht="15">
      <c r="A12" s="21"/>
      <c r="B12" s="10" t="s">
        <v>153</v>
      </c>
      <c r="C12" s="30">
        <f>'Lisa 4 (tulude-kulude jaotus)'!E67</f>
        <v>223026</v>
      </c>
      <c r="D12" s="30">
        <f t="shared" si="0"/>
        <v>223026</v>
      </c>
    </row>
    <row r="13" spans="1:4" ht="15">
      <c r="A13" s="21"/>
      <c r="B13" s="10" t="s">
        <v>154</v>
      </c>
      <c r="C13" s="30">
        <f>'Lisa 4 (tulude-kulude jaotus)'!E109</f>
        <v>113300</v>
      </c>
      <c r="D13" s="30">
        <f t="shared" si="0"/>
        <v>113300</v>
      </c>
    </row>
    <row r="14" spans="1:4" ht="14.25">
      <c r="A14" s="21" t="s">
        <v>35</v>
      </c>
      <c r="B14" s="9" t="s">
        <v>79</v>
      </c>
      <c r="C14" s="31">
        <f>SUM(C15)</f>
        <v>283540</v>
      </c>
      <c r="D14" s="31">
        <f t="shared" si="0"/>
        <v>283540</v>
      </c>
    </row>
    <row r="15" spans="1:4" ht="15">
      <c r="A15" s="20"/>
      <c r="B15" s="10" t="s">
        <v>73</v>
      </c>
      <c r="C15" s="30">
        <f>'Lisa 4 (tulude-kulude jaotus)'!E75</f>
        <v>283540</v>
      </c>
      <c r="D15" s="30">
        <f t="shared" si="0"/>
        <v>283540</v>
      </c>
    </row>
    <row r="16" spans="1:4" ht="14.25">
      <c r="A16" s="21" t="s">
        <v>80</v>
      </c>
      <c r="B16" s="9" t="s">
        <v>60</v>
      </c>
      <c r="C16" s="31">
        <f>SUM(C17:C18)</f>
        <v>35546</v>
      </c>
      <c r="D16" s="31">
        <f t="shared" si="0"/>
        <v>35546</v>
      </c>
    </row>
    <row r="17" spans="1:4" ht="15">
      <c r="A17" s="20"/>
      <c r="B17" s="10" t="s">
        <v>155</v>
      </c>
      <c r="C17" s="30">
        <f>SUM('Lisa 4 (tulude-kulude jaotus)'!E35)</f>
        <v>3290</v>
      </c>
      <c r="D17" s="30">
        <f t="shared" si="0"/>
        <v>3290</v>
      </c>
    </row>
    <row r="18" spans="1:4" ht="15">
      <c r="A18" s="20"/>
      <c r="B18" s="10" t="s">
        <v>13</v>
      </c>
      <c r="C18" s="30">
        <f>'Lisa 4 (tulude-kulude jaotus)'!E118</f>
        <v>32256</v>
      </c>
      <c r="D18" s="30">
        <f t="shared" si="0"/>
        <v>32256</v>
      </c>
    </row>
    <row r="19" spans="1:4" ht="14.25">
      <c r="A19" s="21" t="s">
        <v>87</v>
      </c>
      <c r="B19" s="9" t="s">
        <v>5</v>
      </c>
      <c r="C19" s="31">
        <f>SUM(C20:C21)</f>
        <v>409070</v>
      </c>
      <c r="D19" s="31">
        <f t="shared" si="0"/>
        <v>409070</v>
      </c>
    </row>
    <row r="20" spans="1:4" ht="15">
      <c r="A20" s="20"/>
      <c r="B20" s="10" t="s">
        <v>74</v>
      </c>
      <c r="C20" s="30">
        <f>'Lisa 4 (tulude-kulude jaotus)'!E44</f>
        <v>24000</v>
      </c>
      <c r="D20" s="30">
        <f t="shared" si="0"/>
        <v>24000</v>
      </c>
    </row>
    <row r="21" spans="1:4" ht="15">
      <c r="A21" s="20"/>
      <c r="B21" s="10" t="s">
        <v>13</v>
      </c>
      <c r="C21" s="30">
        <f>'Lisa 4 (tulude-kulude jaotus)'!E126</f>
        <v>385070</v>
      </c>
      <c r="D21" s="30">
        <f t="shared" si="0"/>
        <v>385070</v>
      </c>
    </row>
    <row r="22" spans="1:4" ht="14.25">
      <c r="A22" s="21" t="s">
        <v>42</v>
      </c>
      <c r="B22" s="9" t="s">
        <v>6</v>
      </c>
      <c r="C22" s="31">
        <f>SUM(C23:C24)</f>
        <v>61252</v>
      </c>
      <c r="D22" s="31">
        <f t="shared" si="0"/>
        <v>61252</v>
      </c>
    </row>
    <row r="23" spans="1:4" ht="15">
      <c r="A23" s="20"/>
      <c r="B23" s="10" t="s">
        <v>75</v>
      </c>
      <c r="C23" s="30">
        <f>'Lisa 4 (tulude-kulude jaotus)'!E181</f>
        <v>18459</v>
      </c>
      <c r="D23" s="30">
        <f t="shared" si="0"/>
        <v>18459</v>
      </c>
    </row>
    <row r="24" spans="1:4" ht="15">
      <c r="A24" s="71"/>
      <c r="B24" s="72" t="s">
        <v>154</v>
      </c>
      <c r="C24" s="73">
        <f>'Lisa 4 (tulude-kulude jaotus)'!E155</f>
        <v>42793</v>
      </c>
      <c r="D24" s="30">
        <f t="shared" si="0"/>
        <v>42793</v>
      </c>
    </row>
  </sheetData>
  <mergeCells count="3">
    <mergeCell ref="B1:D1"/>
    <mergeCell ref="B2:D2"/>
    <mergeCell ref="C4:D4"/>
  </mergeCells>
  <printOptions/>
  <pageMargins left="0.94" right="0.75" top="1" bottom="1" header="0.5" footer="0.5"/>
  <pageSetup horizontalDpi="300" verticalDpi="300" orientation="portrait" paperSize="9" scale="85" r:id="rId1"/>
  <headerFooter alignWithMargins="0">
    <oddHeader xml:space="preserve">&amp;RLisa  3
Tartu Linnavolikogu
...05.2011.a määruse
 nr ... juurde </oddHeader>
    <oddFooter>&amp;C&amp;P+2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80"/>
  <sheetViews>
    <sheetView workbookViewId="0" topLeftCell="A1">
      <selection activeCell="D14" sqref="D14"/>
    </sheetView>
  </sheetViews>
  <sheetFormatPr defaultColWidth="9.140625" defaultRowHeight="12.75"/>
  <cols>
    <col min="1" max="1" width="6.421875" style="3" customWidth="1"/>
    <col min="2" max="2" width="6.57421875" style="2" bestFit="1" customWidth="1"/>
    <col min="3" max="3" width="29.57421875" style="28" customWidth="1"/>
    <col min="4" max="5" width="10.8515625" style="0" bestFit="1" customWidth="1"/>
    <col min="7" max="7" width="8.28125" style="0" customWidth="1"/>
  </cols>
  <sheetData>
    <row r="1" spans="1:5" ht="15.75">
      <c r="A1" s="116" t="s">
        <v>142</v>
      </c>
      <c r="B1" s="116"/>
      <c r="C1" s="116"/>
      <c r="D1" s="116"/>
      <c r="E1" s="116"/>
    </row>
    <row r="2" spans="1:5" ht="15.75">
      <c r="A2" s="116" t="s">
        <v>44</v>
      </c>
      <c r="B2" s="116"/>
      <c r="C2" s="116"/>
      <c r="D2" s="116"/>
      <c r="E2" s="116"/>
    </row>
    <row r="4" spans="1:5" ht="12.75">
      <c r="A4" s="40"/>
      <c r="B4" s="41"/>
      <c r="C4" s="42"/>
      <c r="D4" s="118" t="s">
        <v>96</v>
      </c>
      <c r="E4" s="118"/>
    </row>
    <row r="5" spans="1:5" ht="45">
      <c r="A5" s="43" t="s">
        <v>59</v>
      </c>
      <c r="B5" s="44" t="s">
        <v>17</v>
      </c>
      <c r="C5" s="45" t="s">
        <v>14</v>
      </c>
      <c r="D5" s="22" t="s">
        <v>10</v>
      </c>
      <c r="E5" s="23" t="s">
        <v>11</v>
      </c>
    </row>
    <row r="6" spans="1:5" ht="12.75">
      <c r="A6" s="46"/>
      <c r="B6" s="47"/>
      <c r="C6" s="48" t="s">
        <v>45</v>
      </c>
      <c r="D6" s="34">
        <f>D12+D24+D44+D63+D84+D105+D178</f>
        <v>1299732</v>
      </c>
      <c r="E6" s="34">
        <f>SUM(D6:D6)</f>
        <v>1299732</v>
      </c>
    </row>
    <row r="7" spans="1:5" ht="12.75">
      <c r="A7" s="49"/>
      <c r="B7" s="50"/>
      <c r="C7" s="51" t="s">
        <v>15</v>
      </c>
      <c r="D7" s="34">
        <f>SUM(D8:D9)</f>
        <v>1299732</v>
      </c>
      <c r="E7" s="35">
        <f>SUM(D7:D7)</f>
        <v>1299732</v>
      </c>
    </row>
    <row r="8" spans="1:5" ht="12.75">
      <c r="A8" s="49"/>
      <c r="B8" s="50"/>
      <c r="C8" s="51" t="s">
        <v>16</v>
      </c>
      <c r="D8" s="35">
        <f>D14+D26+D46+D65+D86+D107+D180</f>
        <v>416287</v>
      </c>
      <c r="E8" s="35">
        <f>SUM(D8:D8)</f>
        <v>416287</v>
      </c>
    </row>
    <row r="9" spans="1:5" ht="12.75">
      <c r="A9" s="49"/>
      <c r="B9" s="50"/>
      <c r="C9" s="51" t="s">
        <v>102</v>
      </c>
      <c r="D9" s="35">
        <f>D66+D87+D108</f>
        <v>883445</v>
      </c>
      <c r="E9" s="35">
        <f>SUM(D9:D9)</f>
        <v>883445</v>
      </c>
    </row>
    <row r="10" spans="1:5" ht="7.5" customHeight="1">
      <c r="A10" s="49"/>
      <c r="B10" s="50"/>
      <c r="C10" s="51"/>
      <c r="D10" s="35"/>
      <c r="E10" s="35"/>
    </row>
    <row r="11" spans="1:5" ht="12.75">
      <c r="A11" s="56" t="s">
        <v>29</v>
      </c>
      <c r="B11" s="53"/>
      <c r="C11" s="54" t="s">
        <v>23</v>
      </c>
      <c r="D11" s="36"/>
      <c r="E11" s="36"/>
    </row>
    <row r="12" spans="1:5" ht="12.75">
      <c r="A12" s="55"/>
      <c r="B12" s="53"/>
      <c r="C12" s="54" t="s">
        <v>18</v>
      </c>
      <c r="D12" s="36">
        <f>SUM(D17)</f>
        <v>12782</v>
      </c>
      <c r="E12" s="36">
        <f>SUM(D12:D12)</f>
        <v>12782</v>
      </c>
    </row>
    <row r="13" spans="1:5" ht="12.75">
      <c r="A13" s="55"/>
      <c r="B13" s="53"/>
      <c r="C13" s="54" t="s">
        <v>19</v>
      </c>
      <c r="D13" s="36">
        <f>SUM(D14:D14)</f>
        <v>12782</v>
      </c>
      <c r="E13" s="36">
        <f>SUM(D13:D13)</f>
        <v>12782</v>
      </c>
    </row>
    <row r="14" spans="1:5" ht="12.75">
      <c r="A14" s="49"/>
      <c r="B14" s="50"/>
      <c r="C14" s="51" t="s">
        <v>16</v>
      </c>
      <c r="D14" s="35">
        <f>SUM(D21)</f>
        <v>12782</v>
      </c>
      <c r="E14" s="35">
        <f>SUM(D14:D14)</f>
        <v>12782</v>
      </c>
    </row>
    <row r="15" spans="1:5" ht="12.75">
      <c r="A15" s="52" t="s">
        <v>46</v>
      </c>
      <c r="B15" s="50"/>
      <c r="C15" s="54" t="s">
        <v>3</v>
      </c>
      <c r="D15" s="36">
        <f>SUM(D20)</f>
        <v>12782</v>
      </c>
      <c r="E15" s="36">
        <f>SUM(D15:D15)</f>
        <v>12782</v>
      </c>
    </row>
    <row r="16" spans="1:5" ht="12.75">
      <c r="A16" s="59" t="s">
        <v>47</v>
      </c>
      <c r="B16" s="57" t="s">
        <v>25</v>
      </c>
      <c r="C16" s="58" t="s">
        <v>58</v>
      </c>
      <c r="D16" s="37"/>
      <c r="E16" s="37"/>
    </row>
    <row r="17" spans="1:5" ht="12.75">
      <c r="A17" s="49"/>
      <c r="B17" s="50"/>
      <c r="C17" s="54" t="s">
        <v>18</v>
      </c>
      <c r="D17" s="36">
        <f>SUM(D18:D18)</f>
        <v>12782</v>
      </c>
      <c r="E17" s="36">
        <f>SUM(D17:D17)</f>
        <v>12782</v>
      </c>
    </row>
    <row r="18" spans="1:5" ht="12.75">
      <c r="A18" s="49"/>
      <c r="B18" s="50"/>
      <c r="C18" s="51" t="s">
        <v>20</v>
      </c>
      <c r="D18" s="35">
        <f>SUM(D20)</f>
        <v>12782</v>
      </c>
      <c r="E18" s="35">
        <f>SUM(D18:D18)</f>
        <v>12782</v>
      </c>
    </row>
    <row r="19" spans="1:5" ht="12.75">
      <c r="A19" s="49"/>
      <c r="B19" s="50"/>
      <c r="C19" s="51"/>
      <c r="D19" s="35"/>
      <c r="E19" s="35"/>
    </row>
    <row r="20" spans="1:5" ht="12.75">
      <c r="A20" s="49"/>
      <c r="B20" s="50"/>
      <c r="C20" s="54" t="s">
        <v>19</v>
      </c>
      <c r="D20" s="36">
        <f>SUM(D21:D21)</f>
        <v>12782</v>
      </c>
      <c r="E20" s="36">
        <f>SUM(D20:D20)</f>
        <v>12782</v>
      </c>
    </row>
    <row r="21" spans="1:5" ht="12.75">
      <c r="A21" s="49"/>
      <c r="B21" s="50"/>
      <c r="C21" s="51" t="s">
        <v>21</v>
      </c>
      <c r="D21" s="35">
        <v>12782</v>
      </c>
      <c r="E21" s="35">
        <f>SUM(D21:D21)</f>
        <v>12782</v>
      </c>
    </row>
    <row r="22" spans="1:5" ht="12.75">
      <c r="A22" s="49"/>
      <c r="B22" s="50"/>
      <c r="C22" s="51"/>
      <c r="D22" s="35"/>
      <c r="E22" s="35"/>
    </row>
    <row r="23" spans="1:5" ht="25.5">
      <c r="A23" s="52" t="s">
        <v>30</v>
      </c>
      <c r="B23" s="53"/>
      <c r="C23" s="54" t="s">
        <v>101</v>
      </c>
      <c r="D23" s="35"/>
      <c r="E23" s="35"/>
    </row>
    <row r="24" spans="1:5" ht="12.75">
      <c r="A24" s="61"/>
      <c r="B24" s="50"/>
      <c r="C24" s="54" t="s">
        <v>18</v>
      </c>
      <c r="D24" s="36">
        <f>SUM(D29,D37)</f>
        <v>8660</v>
      </c>
      <c r="E24" s="36">
        <f>SUM(D24:D24)</f>
        <v>8660</v>
      </c>
    </row>
    <row r="25" spans="1:5" ht="12.75">
      <c r="A25" s="61"/>
      <c r="B25" s="50"/>
      <c r="C25" s="54" t="s">
        <v>19</v>
      </c>
      <c r="D25" s="36">
        <f>SUM(D26:D26)</f>
        <v>8660</v>
      </c>
      <c r="E25" s="36">
        <f>SUM(D25:D25)</f>
        <v>8660</v>
      </c>
    </row>
    <row r="26" spans="1:5" ht="12.75">
      <c r="A26" s="61"/>
      <c r="B26" s="50"/>
      <c r="C26" s="51" t="s">
        <v>16</v>
      </c>
      <c r="D26" s="35">
        <f>SUM(D33,D41)</f>
        <v>8660</v>
      </c>
      <c r="E26" s="35">
        <f>SUM(D26:D26)</f>
        <v>8660</v>
      </c>
    </row>
    <row r="27" spans="1:5" ht="12.75">
      <c r="A27" s="52" t="s">
        <v>48</v>
      </c>
      <c r="B27" s="53"/>
      <c r="C27" s="54" t="s">
        <v>4</v>
      </c>
      <c r="D27" s="36">
        <f>SUM(D32)</f>
        <v>5370</v>
      </c>
      <c r="E27" s="36">
        <f>SUM(D27:D27)</f>
        <v>5370</v>
      </c>
    </row>
    <row r="28" spans="1:5" ht="12.75">
      <c r="A28" s="59" t="s">
        <v>49</v>
      </c>
      <c r="B28" s="57" t="s">
        <v>103</v>
      </c>
      <c r="C28" s="58" t="s">
        <v>104</v>
      </c>
      <c r="D28" s="37"/>
      <c r="E28" s="37"/>
    </row>
    <row r="29" spans="1:5" ht="12.75">
      <c r="A29" s="49"/>
      <c r="B29" s="50"/>
      <c r="C29" s="54" t="s">
        <v>18</v>
      </c>
      <c r="D29" s="36">
        <f>SUM(D30:D30)</f>
        <v>5370</v>
      </c>
      <c r="E29" s="36">
        <f>SUM(D29:D29)</f>
        <v>5370</v>
      </c>
    </row>
    <row r="30" spans="1:5" ht="12.75">
      <c r="A30" s="49"/>
      <c r="B30" s="50"/>
      <c r="C30" s="51" t="s">
        <v>20</v>
      </c>
      <c r="D30" s="35">
        <f>SUM(D32)</f>
        <v>5370</v>
      </c>
      <c r="E30" s="35">
        <f>SUM(D30:D30)</f>
        <v>5370</v>
      </c>
    </row>
    <row r="31" spans="1:5" ht="12.75">
      <c r="A31" s="49"/>
      <c r="B31" s="50"/>
      <c r="C31" s="51"/>
      <c r="D31" s="35"/>
      <c r="E31" s="35"/>
    </row>
    <row r="32" spans="1:5" ht="12.75">
      <c r="A32" s="49"/>
      <c r="B32" s="50"/>
      <c r="C32" s="54" t="s">
        <v>19</v>
      </c>
      <c r="D32" s="36">
        <f>SUM(D33:D33)</f>
        <v>5370</v>
      </c>
      <c r="E32" s="36">
        <f>SUM(D32:D32)</f>
        <v>5370</v>
      </c>
    </row>
    <row r="33" spans="1:5" ht="12.75">
      <c r="A33" s="49"/>
      <c r="B33" s="50"/>
      <c r="C33" s="51" t="s">
        <v>21</v>
      </c>
      <c r="D33" s="35">
        <v>5370</v>
      </c>
      <c r="E33" s="35">
        <f>SUM(D33:D33)</f>
        <v>5370</v>
      </c>
    </row>
    <row r="34" spans="1:5" ht="12.75">
      <c r="A34" s="49"/>
      <c r="B34" s="50"/>
      <c r="C34" s="51"/>
      <c r="D34" s="35"/>
      <c r="E34" s="35"/>
    </row>
    <row r="35" spans="1:5" ht="12.75">
      <c r="A35" s="52" t="s">
        <v>98</v>
      </c>
      <c r="B35" s="53"/>
      <c r="C35" s="54" t="s">
        <v>60</v>
      </c>
      <c r="D35" s="36">
        <f>D40</f>
        <v>3290</v>
      </c>
      <c r="E35" s="36">
        <f>SUM(D35:D35)</f>
        <v>3290</v>
      </c>
    </row>
    <row r="36" spans="1:5" ht="12.75">
      <c r="A36" s="59" t="s">
        <v>99</v>
      </c>
      <c r="B36" s="57" t="s">
        <v>106</v>
      </c>
      <c r="C36" s="58" t="s">
        <v>107</v>
      </c>
      <c r="D36" s="37"/>
      <c r="E36" s="37"/>
    </row>
    <row r="37" spans="1:5" ht="12.75">
      <c r="A37" s="49"/>
      <c r="B37" s="50"/>
      <c r="C37" s="54" t="s">
        <v>18</v>
      </c>
      <c r="D37" s="36">
        <f>SUM(D38:D38)</f>
        <v>3290</v>
      </c>
      <c r="E37" s="36">
        <f>SUM(D37:D37)</f>
        <v>3290</v>
      </c>
    </row>
    <row r="38" spans="1:5" ht="12.75">
      <c r="A38" s="49"/>
      <c r="B38" s="50"/>
      <c r="C38" s="51" t="s">
        <v>20</v>
      </c>
      <c r="D38" s="35">
        <f>SUM(D40)</f>
        <v>3290</v>
      </c>
      <c r="E38" s="35">
        <f>SUM(D38:D38)</f>
        <v>3290</v>
      </c>
    </row>
    <row r="39" spans="1:5" ht="12.75">
      <c r="A39" s="49"/>
      <c r="B39" s="50"/>
      <c r="C39" s="51"/>
      <c r="D39" s="35"/>
      <c r="E39" s="35"/>
    </row>
    <row r="40" spans="1:5" ht="12.75">
      <c r="A40" s="49"/>
      <c r="B40" s="50"/>
      <c r="C40" s="54" t="s">
        <v>19</v>
      </c>
      <c r="D40" s="36">
        <f>SUM(D41:D41)</f>
        <v>3290</v>
      </c>
      <c r="E40" s="36">
        <f>SUM(D40:D40)</f>
        <v>3290</v>
      </c>
    </row>
    <row r="41" spans="1:5" ht="12.75">
      <c r="A41" s="49"/>
      <c r="B41" s="50"/>
      <c r="C41" s="51" t="s">
        <v>21</v>
      </c>
      <c r="D41" s="35">
        <v>3290</v>
      </c>
      <c r="E41" s="35">
        <f>SUM(D41:D41)</f>
        <v>3290</v>
      </c>
    </row>
    <row r="42" spans="1:5" ht="12.75">
      <c r="A42" s="49"/>
      <c r="B42" s="50"/>
      <c r="C42" s="51"/>
      <c r="D42" s="35"/>
      <c r="E42" s="35"/>
    </row>
    <row r="43" spans="1:5" ht="12.75">
      <c r="A43" s="52" t="s">
        <v>55</v>
      </c>
      <c r="B43" s="53"/>
      <c r="C43" s="54" t="s">
        <v>31</v>
      </c>
      <c r="D43" s="35"/>
      <c r="E43" s="35"/>
    </row>
    <row r="44" spans="1:5" ht="12.75">
      <c r="A44" s="61"/>
      <c r="B44" s="50"/>
      <c r="C44" s="54" t="s">
        <v>18</v>
      </c>
      <c r="D44" s="36">
        <f>SUM(D49,D56)</f>
        <v>24000</v>
      </c>
      <c r="E44" s="36">
        <f>SUM(D44:D44)</f>
        <v>24000</v>
      </c>
    </row>
    <row r="45" spans="1:5" ht="12.75">
      <c r="A45" s="61"/>
      <c r="B45" s="50"/>
      <c r="C45" s="54" t="s">
        <v>19</v>
      </c>
      <c r="D45" s="36">
        <f>SUM(D46:D46)</f>
        <v>24000</v>
      </c>
      <c r="E45" s="36">
        <f>SUM(D45:D45)</f>
        <v>24000</v>
      </c>
    </row>
    <row r="46" spans="1:5" ht="12.75">
      <c r="A46" s="61"/>
      <c r="B46" s="50"/>
      <c r="C46" s="51" t="s">
        <v>16</v>
      </c>
      <c r="D46" s="35">
        <f>SUM(D53,D60)</f>
        <v>24000</v>
      </c>
      <c r="E46" s="35">
        <f>SUM(D46:D46)</f>
        <v>24000</v>
      </c>
    </row>
    <row r="47" spans="1:5" ht="12.75">
      <c r="A47" s="52" t="s">
        <v>56</v>
      </c>
      <c r="B47" s="53"/>
      <c r="C47" s="54" t="s">
        <v>5</v>
      </c>
      <c r="D47" s="36">
        <f>SUM(D49,D56)</f>
        <v>24000</v>
      </c>
      <c r="E47" s="36">
        <f>SUM(D47:D47)</f>
        <v>24000</v>
      </c>
    </row>
    <row r="48" spans="1:5" ht="12.75">
      <c r="A48" s="60" t="s">
        <v>105</v>
      </c>
      <c r="B48" s="57" t="s">
        <v>95</v>
      </c>
      <c r="C48" s="58" t="s">
        <v>116</v>
      </c>
      <c r="D48" s="37"/>
      <c r="E48" s="37"/>
    </row>
    <row r="49" spans="1:5" ht="12.75">
      <c r="A49" s="49"/>
      <c r="B49" s="50"/>
      <c r="C49" s="54" t="s">
        <v>18</v>
      </c>
      <c r="D49" s="36">
        <f>SUM(D50)</f>
        <v>10000</v>
      </c>
      <c r="E49" s="36">
        <f>SUM(D49:D49)</f>
        <v>10000</v>
      </c>
    </row>
    <row r="50" spans="1:5" ht="12.75">
      <c r="A50" s="49"/>
      <c r="B50" s="50"/>
      <c r="C50" s="51" t="s">
        <v>20</v>
      </c>
      <c r="D50" s="35">
        <f>SUM(D52)</f>
        <v>10000</v>
      </c>
      <c r="E50" s="35">
        <f>SUM(D50:D50)</f>
        <v>10000</v>
      </c>
    </row>
    <row r="51" spans="1:5" ht="12.75">
      <c r="A51" s="49"/>
      <c r="B51" s="50"/>
      <c r="C51" s="51"/>
      <c r="D51" s="35"/>
      <c r="E51" s="35"/>
    </row>
    <row r="52" spans="1:5" ht="12.75">
      <c r="A52" s="49"/>
      <c r="B52" s="50"/>
      <c r="C52" s="54" t="s">
        <v>19</v>
      </c>
      <c r="D52" s="36">
        <f>SUM(D53:D53)</f>
        <v>10000</v>
      </c>
      <c r="E52" s="36">
        <f>SUM(D52:D52)</f>
        <v>10000</v>
      </c>
    </row>
    <row r="53" spans="1:5" ht="12.75">
      <c r="A53" s="49"/>
      <c r="B53" s="50"/>
      <c r="C53" s="51" t="s">
        <v>21</v>
      </c>
      <c r="D53" s="35">
        <v>10000</v>
      </c>
      <c r="E53" s="35">
        <f>SUM(D53:D53)</f>
        <v>10000</v>
      </c>
    </row>
    <row r="54" spans="1:5" ht="12.75">
      <c r="A54" s="49"/>
      <c r="B54" s="50"/>
      <c r="C54" s="51"/>
      <c r="D54" s="35"/>
      <c r="E54" s="35"/>
    </row>
    <row r="55" spans="1:5" ht="12.75">
      <c r="A55" s="59" t="s">
        <v>143</v>
      </c>
      <c r="B55" s="57" t="s">
        <v>120</v>
      </c>
      <c r="C55" s="58" t="s">
        <v>121</v>
      </c>
      <c r="D55" s="37"/>
      <c r="E55" s="37"/>
    </row>
    <row r="56" spans="1:5" ht="12.75">
      <c r="A56" s="49"/>
      <c r="B56" s="50"/>
      <c r="C56" s="54" t="s">
        <v>18</v>
      </c>
      <c r="D56" s="36">
        <f>SUM(D57)</f>
        <v>14000</v>
      </c>
      <c r="E56" s="36">
        <f>SUM(D56:D56)</f>
        <v>14000</v>
      </c>
    </row>
    <row r="57" spans="1:5" ht="12.75">
      <c r="A57" s="49"/>
      <c r="B57" s="50"/>
      <c r="C57" s="51" t="s">
        <v>20</v>
      </c>
      <c r="D57" s="35">
        <f>SUM(D59)</f>
        <v>14000</v>
      </c>
      <c r="E57" s="35">
        <f>SUM(D57:D57)</f>
        <v>14000</v>
      </c>
    </row>
    <row r="58" spans="1:5" ht="12.75">
      <c r="A58" s="49"/>
      <c r="B58" s="50"/>
      <c r="C58" s="51"/>
      <c r="D58" s="35"/>
      <c r="E58" s="35"/>
    </row>
    <row r="59" spans="1:5" ht="12.75">
      <c r="A59" s="49"/>
      <c r="B59" s="50"/>
      <c r="C59" s="54" t="s">
        <v>19</v>
      </c>
      <c r="D59" s="36">
        <f>SUM(D60:D60)</f>
        <v>14000</v>
      </c>
      <c r="E59" s="36">
        <f>SUM(D59:D59)</f>
        <v>14000</v>
      </c>
    </row>
    <row r="60" spans="1:5" ht="12.75">
      <c r="A60" s="49"/>
      <c r="B60" s="50"/>
      <c r="C60" s="51" t="s">
        <v>21</v>
      </c>
      <c r="D60" s="35">
        <v>14000</v>
      </c>
      <c r="E60" s="35">
        <f>SUM(D60:D60)</f>
        <v>14000</v>
      </c>
    </row>
    <row r="61" spans="1:5" ht="12.75">
      <c r="A61" s="49"/>
      <c r="B61" s="50"/>
      <c r="C61" s="51"/>
      <c r="D61" s="35"/>
      <c r="E61" s="35"/>
    </row>
    <row r="62" spans="1:5" ht="12.75">
      <c r="A62" s="52" t="s">
        <v>36</v>
      </c>
      <c r="B62" s="53"/>
      <c r="C62" s="54" t="s">
        <v>33</v>
      </c>
      <c r="D62" s="35"/>
      <c r="E62" s="35"/>
    </row>
    <row r="63" spans="1:5" ht="12.75">
      <c r="A63" s="61"/>
      <c r="B63" s="50"/>
      <c r="C63" s="54" t="s">
        <v>18</v>
      </c>
      <c r="D63" s="36">
        <f>SUM(D69,D77)</f>
        <v>506566</v>
      </c>
      <c r="E63" s="36">
        <f>SUM(D63:D63)</f>
        <v>506566</v>
      </c>
    </row>
    <row r="64" spans="1:5" ht="12.75">
      <c r="A64" s="61"/>
      <c r="B64" s="50"/>
      <c r="C64" s="54" t="s">
        <v>19</v>
      </c>
      <c r="D64" s="36">
        <f>SUM(D65:D66)</f>
        <v>506566</v>
      </c>
      <c r="E64" s="36">
        <f>SUM(D64:D64)</f>
        <v>506566</v>
      </c>
    </row>
    <row r="65" spans="1:5" ht="12.75">
      <c r="A65" s="61"/>
      <c r="B65" s="50"/>
      <c r="C65" s="51" t="s">
        <v>16</v>
      </c>
      <c r="D65" s="35">
        <f>SUM(D81)</f>
        <v>283540</v>
      </c>
      <c r="E65" s="35">
        <f>SUM(D65:D65)</f>
        <v>283540</v>
      </c>
    </row>
    <row r="66" spans="1:5" ht="12.75">
      <c r="A66" s="61"/>
      <c r="B66" s="50"/>
      <c r="C66" s="51" t="s">
        <v>97</v>
      </c>
      <c r="D66" s="35">
        <f>SUM(D73)</f>
        <v>223026</v>
      </c>
      <c r="E66" s="35">
        <f>SUM(D66:D66)</f>
        <v>223026</v>
      </c>
    </row>
    <row r="67" spans="1:5" ht="12.75">
      <c r="A67" s="52" t="s">
        <v>50</v>
      </c>
      <c r="B67" s="53"/>
      <c r="C67" s="54" t="s">
        <v>4</v>
      </c>
      <c r="D67" s="36">
        <f>SUM(D72)</f>
        <v>223026</v>
      </c>
      <c r="E67" s="36">
        <f>SUM(D67:D67)</f>
        <v>223026</v>
      </c>
    </row>
    <row r="68" spans="1:5" ht="12.75">
      <c r="A68" s="59" t="s">
        <v>51</v>
      </c>
      <c r="B68" s="57" t="s">
        <v>128</v>
      </c>
      <c r="C68" s="58" t="s">
        <v>129</v>
      </c>
      <c r="D68" s="37"/>
      <c r="E68" s="37"/>
    </row>
    <row r="69" spans="1:5" ht="12.75">
      <c r="A69" s="49"/>
      <c r="B69" s="50"/>
      <c r="C69" s="54" t="s">
        <v>18</v>
      </c>
      <c r="D69" s="36">
        <f>SUM(D70)</f>
        <v>223026</v>
      </c>
      <c r="E69" s="36">
        <f>SUM(D69:D69)</f>
        <v>223026</v>
      </c>
    </row>
    <row r="70" spans="1:5" ht="12.75">
      <c r="A70" s="49"/>
      <c r="B70" s="50"/>
      <c r="C70" s="51" t="s">
        <v>20</v>
      </c>
      <c r="D70" s="35">
        <f>SUM(D72)</f>
        <v>223026</v>
      </c>
      <c r="E70" s="35">
        <f>SUM(D70:D70)</f>
        <v>223026</v>
      </c>
    </row>
    <row r="71" spans="1:5" ht="12.75">
      <c r="A71" s="49"/>
      <c r="B71" s="50"/>
      <c r="C71" s="51"/>
      <c r="D71" s="35"/>
      <c r="E71" s="35"/>
    </row>
    <row r="72" spans="1:5" ht="12.75">
      <c r="A72" s="49"/>
      <c r="B72" s="50"/>
      <c r="C72" s="54" t="s">
        <v>19</v>
      </c>
      <c r="D72" s="36">
        <f>SUM(D73:D73)</f>
        <v>223026</v>
      </c>
      <c r="E72" s="36">
        <f>SUM(D72:D72)</f>
        <v>223026</v>
      </c>
    </row>
    <row r="73" spans="1:5" ht="12.75">
      <c r="A73" s="49"/>
      <c r="B73" s="50"/>
      <c r="C73" s="51" t="s">
        <v>22</v>
      </c>
      <c r="D73" s="35">
        <f>224638-192000+130000+5388+55000</f>
        <v>223026</v>
      </c>
      <c r="E73" s="35">
        <f>SUM(D73:D73)</f>
        <v>223026</v>
      </c>
    </row>
    <row r="74" spans="1:5" ht="12.75">
      <c r="A74" s="49"/>
      <c r="B74" s="50"/>
      <c r="C74" s="51"/>
      <c r="D74" s="35"/>
      <c r="E74" s="35"/>
    </row>
    <row r="75" spans="1:5" ht="12.75">
      <c r="A75" s="52" t="s">
        <v>81</v>
      </c>
      <c r="B75" s="53"/>
      <c r="C75" s="54" t="s">
        <v>79</v>
      </c>
      <c r="D75" s="36">
        <f>SUM(D81)</f>
        <v>283540</v>
      </c>
      <c r="E75" s="36">
        <f>SUM(D75:D75)</f>
        <v>283540</v>
      </c>
    </row>
    <row r="76" spans="1:5" ht="12.75">
      <c r="A76" s="59" t="s">
        <v>82</v>
      </c>
      <c r="B76" s="57" t="s">
        <v>130</v>
      </c>
      <c r="C76" s="58" t="s">
        <v>131</v>
      </c>
      <c r="D76" s="37"/>
      <c r="E76" s="37"/>
    </row>
    <row r="77" spans="1:5" ht="12.75">
      <c r="A77" s="49"/>
      <c r="B77" s="50"/>
      <c r="C77" s="54" t="s">
        <v>18</v>
      </c>
      <c r="D77" s="36">
        <f>SUM(D78)</f>
        <v>283540</v>
      </c>
      <c r="E77" s="36">
        <f>SUM(D77:D77)</f>
        <v>283540</v>
      </c>
    </row>
    <row r="78" spans="1:5" ht="12.75">
      <c r="A78" s="49"/>
      <c r="B78" s="50"/>
      <c r="C78" s="51" t="s">
        <v>20</v>
      </c>
      <c r="D78" s="35">
        <f>SUM(D80)</f>
        <v>283540</v>
      </c>
      <c r="E78" s="35">
        <f>SUM(D78:D78)</f>
        <v>283540</v>
      </c>
    </row>
    <row r="79" spans="1:5" ht="12.75">
      <c r="A79" s="49"/>
      <c r="B79" s="50"/>
      <c r="C79" s="51"/>
      <c r="D79" s="35"/>
      <c r="E79" s="35"/>
    </row>
    <row r="80" spans="1:5" ht="12.75">
      <c r="A80" s="49"/>
      <c r="B80" s="50"/>
      <c r="C80" s="54" t="s">
        <v>19</v>
      </c>
      <c r="D80" s="36">
        <f>SUM(D81:D81)</f>
        <v>283540</v>
      </c>
      <c r="E80" s="36">
        <f>SUM(D80:D80)</f>
        <v>283540</v>
      </c>
    </row>
    <row r="81" spans="1:5" ht="12.75">
      <c r="A81" s="49"/>
      <c r="B81" s="50"/>
      <c r="C81" s="51" t="s">
        <v>21</v>
      </c>
      <c r="D81" s="35">
        <v>283540</v>
      </c>
      <c r="E81" s="35">
        <f>SUM(D81:D81)</f>
        <v>283540</v>
      </c>
    </row>
    <row r="82" spans="1:5" ht="12.75">
      <c r="A82" s="49"/>
      <c r="B82" s="50"/>
      <c r="C82" s="51"/>
      <c r="D82" s="35"/>
      <c r="E82" s="35"/>
    </row>
    <row r="83" spans="1:5" ht="25.5">
      <c r="A83" s="52" t="s">
        <v>83</v>
      </c>
      <c r="B83" s="53"/>
      <c r="C83" s="54" t="s">
        <v>132</v>
      </c>
      <c r="D83" s="35"/>
      <c r="E83" s="35"/>
    </row>
    <row r="84" spans="1:5" ht="12.75">
      <c r="A84" s="61"/>
      <c r="B84" s="50"/>
      <c r="C84" s="54" t="s">
        <v>18</v>
      </c>
      <c r="D84" s="36">
        <f>SUM(D90,D98)</f>
        <v>155846</v>
      </c>
      <c r="E84" s="36">
        <f>SUM(D84:D84)</f>
        <v>155846</v>
      </c>
    </row>
    <row r="85" spans="1:5" ht="12.75">
      <c r="A85" s="61"/>
      <c r="B85" s="50"/>
      <c r="C85" s="54" t="s">
        <v>19</v>
      </c>
      <c r="D85" s="36">
        <f>SUM(D86:D87)</f>
        <v>155846</v>
      </c>
      <c r="E85" s="36">
        <f>SUM(D85:D85)</f>
        <v>155846</v>
      </c>
    </row>
    <row r="86" spans="1:5" ht="12.75">
      <c r="A86" s="61"/>
      <c r="B86" s="50"/>
      <c r="C86" s="51" t="s">
        <v>16</v>
      </c>
      <c r="D86" s="35">
        <f>SUM(D94,D102)</f>
        <v>25846</v>
      </c>
      <c r="E86" s="35">
        <f>SUM(D86:D86)</f>
        <v>25846</v>
      </c>
    </row>
    <row r="87" spans="1:5" ht="12.75">
      <c r="A87" s="61"/>
      <c r="B87" s="50"/>
      <c r="C87" s="51" t="s">
        <v>97</v>
      </c>
      <c r="D87" s="35">
        <f>SUM(D95)</f>
        <v>130000</v>
      </c>
      <c r="E87" s="35">
        <f>SUM(D87:D87)</f>
        <v>130000</v>
      </c>
    </row>
    <row r="88" spans="1:5" ht="12.75">
      <c r="A88" s="52" t="s">
        <v>84</v>
      </c>
      <c r="B88" s="53"/>
      <c r="C88" s="54" t="s">
        <v>4</v>
      </c>
      <c r="D88" s="36">
        <f>SUM(D93,D101)</f>
        <v>155846</v>
      </c>
      <c r="E88" s="36">
        <f>SUM(D88:D88)</f>
        <v>155846</v>
      </c>
    </row>
    <row r="89" spans="1:5" ht="12.75">
      <c r="A89" s="59" t="s">
        <v>85</v>
      </c>
      <c r="B89" s="57" t="s">
        <v>133</v>
      </c>
      <c r="C89" s="58" t="s">
        <v>134</v>
      </c>
      <c r="D89" s="37"/>
      <c r="E89" s="37"/>
    </row>
    <row r="90" spans="1:5" ht="12.75">
      <c r="A90" s="49"/>
      <c r="B90" s="50"/>
      <c r="C90" s="54" t="s">
        <v>18</v>
      </c>
      <c r="D90" s="36">
        <f>SUM(D91:D91)</f>
        <v>136846</v>
      </c>
      <c r="E90" s="36">
        <f>SUM(D90:D90)</f>
        <v>136846</v>
      </c>
    </row>
    <row r="91" spans="1:5" ht="12.75">
      <c r="A91" s="49"/>
      <c r="B91" s="50"/>
      <c r="C91" s="51" t="s">
        <v>20</v>
      </c>
      <c r="D91" s="35">
        <f>SUM(D93)</f>
        <v>136846</v>
      </c>
      <c r="E91" s="35">
        <f>SUM(D91:D91)</f>
        <v>136846</v>
      </c>
    </row>
    <row r="92" spans="1:5" ht="12.75">
      <c r="A92" s="49"/>
      <c r="B92" s="50"/>
      <c r="C92" s="51"/>
      <c r="D92" s="35"/>
      <c r="E92" s="35"/>
    </row>
    <row r="93" spans="1:5" ht="12.75">
      <c r="A93" s="49"/>
      <c r="B93" s="50"/>
      <c r="C93" s="54" t="s">
        <v>19</v>
      </c>
      <c r="D93" s="36">
        <f>SUM(D94:D95)</f>
        <v>136846</v>
      </c>
      <c r="E93" s="36">
        <f>SUM(D93:D93)</f>
        <v>136846</v>
      </c>
    </row>
    <row r="94" spans="1:5" ht="12.75">
      <c r="A94" s="49"/>
      <c r="B94" s="50"/>
      <c r="C94" s="51" t="s">
        <v>21</v>
      </c>
      <c r="D94" s="35">
        <v>6846</v>
      </c>
      <c r="E94" s="35">
        <f>SUM(D94:D94)</f>
        <v>6846</v>
      </c>
    </row>
    <row r="95" spans="1:5" ht="12.75">
      <c r="A95" s="49"/>
      <c r="B95" s="50"/>
      <c r="C95" s="51" t="s">
        <v>22</v>
      </c>
      <c r="D95" s="35">
        <v>130000</v>
      </c>
      <c r="E95" s="35">
        <f>SUM(D95:D95)</f>
        <v>130000</v>
      </c>
    </row>
    <row r="96" spans="1:5" ht="12.75">
      <c r="A96" s="49"/>
      <c r="B96" s="50"/>
      <c r="C96" s="51"/>
      <c r="D96" s="35"/>
      <c r="E96" s="35"/>
    </row>
    <row r="97" spans="1:5" ht="38.25">
      <c r="A97" s="59" t="s">
        <v>86</v>
      </c>
      <c r="B97" s="57" t="s">
        <v>100</v>
      </c>
      <c r="C97" s="58" t="s">
        <v>135</v>
      </c>
      <c r="D97" s="37"/>
      <c r="E97" s="37"/>
    </row>
    <row r="98" spans="1:5" ht="12.75">
      <c r="A98" s="49"/>
      <c r="B98" s="50"/>
      <c r="C98" s="54" t="s">
        <v>18</v>
      </c>
      <c r="D98" s="36">
        <f>SUM(D99:D99)</f>
        <v>19000</v>
      </c>
      <c r="E98" s="36">
        <f>SUM(D98:D98)</f>
        <v>19000</v>
      </c>
    </row>
    <row r="99" spans="1:5" ht="12.75">
      <c r="A99" s="49"/>
      <c r="B99" s="50"/>
      <c r="C99" s="51" t="s">
        <v>20</v>
      </c>
      <c r="D99" s="35">
        <f>SUM(D101)</f>
        <v>19000</v>
      </c>
      <c r="E99" s="35">
        <f>SUM(D99:D99)</f>
        <v>19000</v>
      </c>
    </row>
    <row r="100" spans="1:5" ht="12.75">
      <c r="A100" s="49"/>
      <c r="B100" s="50"/>
      <c r="C100" s="51"/>
      <c r="D100" s="35"/>
      <c r="E100" s="35"/>
    </row>
    <row r="101" spans="1:5" ht="12.75">
      <c r="A101" s="49"/>
      <c r="B101" s="50"/>
      <c r="C101" s="54" t="s">
        <v>19</v>
      </c>
      <c r="D101" s="36">
        <f>SUM(D102:D102)</f>
        <v>19000</v>
      </c>
      <c r="E101" s="36">
        <f>SUM(D101:D101)</f>
        <v>19000</v>
      </c>
    </row>
    <row r="102" spans="1:5" ht="12.75">
      <c r="A102" s="49"/>
      <c r="B102" s="50"/>
      <c r="C102" s="51" t="s">
        <v>21</v>
      </c>
      <c r="D102" s="35">
        <v>19000</v>
      </c>
      <c r="E102" s="35">
        <f>SUM(D102:D102)</f>
        <v>19000</v>
      </c>
    </row>
    <row r="103" spans="1:5" ht="12.75">
      <c r="A103" s="49"/>
      <c r="B103" s="50"/>
      <c r="C103" s="51"/>
      <c r="D103" s="35"/>
      <c r="E103" s="35"/>
    </row>
    <row r="104" spans="1:5" ht="12.75">
      <c r="A104" s="52" t="s">
        <v>108</v>
      </c>
      <c r="B104" s="53"/>
      <c r="C104" s="54" t="s">
        <v>34</v>
      </c>
      <c r="D104" s="35"/>
      <c r="E104" s="35"/>
    </row>
    <row r="105" spans="1:5" ht="12.75">
      <c r="A105" s="61"/>
      <c r="B105" s="50"/>
      <c r="C105" s="54" t="s">
        <v>18</v>
      </c>
      <c r="D105" s="36">
        <f>D111+D120+D128+D135+D142+D149+D157+D164+D171</f>
        <v>573419</v>
      </c>
      <c r="E105" s="36">
        <f>SUM(D105:D105)</f>
        <v>573419</v>
      </c>
    </row>
    <row r="106" spans="1:5" ht="12.75">
      <c r="A106" s="61"/>
      <c r="B106" s="50"/>
      <c r="C106" s="54" t="s">
        <v>19</v>
      </c>
      <c r="D106" s="36">
        <f>SUM(D107:D108)</f>
        <v>573419</v>
      </c>
      <c r="E106" s="36">
        <f>SUM(D106:D106)</f>
        <v>573419</v>
      </c>
    </row>
    <row r="107" spans="1:5" ht="12.75">
      <c r="A107" s="61"/>
      <c r="B107" s="50"/>
      <c r="C107" s="51" t="s">
        <v>16</v>
      </c>
      <c r="D107" s="35">
        <f>SUM(D115)</f>
        <v>43000</v>
      </c>
      <c r="E107" s="35">
        <f>SUM(D107:D107)</f>
        <v>43000</v>
      </c>
    </row>
    <row r="108" spans="1:5" ht="12.75">
      <c r="A108" s="61"/>
      <c r="B108" s="50"/>
      <c r="C108" s="51" t="s">
        <v>144</v>
      </c>
      <c r="D108" s="35">
        <f>SUM(D116,D124,D132,D139,D146,D153,D161,D175,D168)</f>
        <v>530419</v>
      </c>
      <c r="E108" s="35">
        <f>SUM(D108:D108)</f>
        <v>530419</v>
      </c>
    </row>
    <row r="109" spans="1:5" ht="12.75">
      <c r="A109" s="52" t="s">
        <v>109</v>
      </c>
      <c r="B109" s="53"/>
      <c r="C109" s="54" t="s">
        <v>4</v>
      </c>
      <c r="D109" s="36">
        <f>SUM(D114)</f>
        <v>113300</v>
      </c>
      <c r="E109" s="36">
        <f>SUM(D109:D109)</f>
        <v>113300</v>
      </c>
    </row>
    <row r="110" spans="1:5" ht="25.5">
      <c r="A110" s="59" t="s">
        <v>110</v>
      </c>
      <c r="B110" s="57" t="s">
        <v>103</v>
      </c>
      <c r="C110" s="58" t="s">
        <v>136</v>
      </c>
      <c r="D110" s="37"/>
      <c r="E110" s="37"/>
    </row>
    <row r="111" spans="1:5" ht="12.75">
      <c r="A111" s="49"/>
      <c r="B111" s="50"/>
      <c r="C111" s="54" t="s">
        <v>18</v>
      </c>
      <c r="D111" s="36">
        <f>SUM(D112:D112)</f>
        <v>113300</v>
      </c>
      <c r="E111" s="36">
        <f>SUM(D111:D111)</f>
        <v>113300</v>
      </c>
    </row>
    <row r="112" spans="1:5" ht="12.75">
      <c r="A112" s="49"/>
      <c r="B112" s="50"/>
      <c r="C112" s="51" t="s">
        <v>20</v>
      </c>
      <c r="D112" s="35">
        <f>SUM(D114)</f>
        <v>113300</v>
      </c>
      <c r="E112" s="35">
        <f>SUM(D112:D112)</f>
        <v>113300</v>
      </c>
    </row>
    <row r="113" spans="1:5" ht="12.75">
      <c r="A113" s="49"/>
      <c r="B113" s="50"/>
      <c r="C113" s="51"/>
      <c r="D113" s="35"/>
      <c r="E113" s="35"/>
    </row>
    <row r="114" spans="1:5" ht="12.75">
      <c r="A114" s="49"/>
      <c r="B114" s="50"/>
      <c r="C114" s="54" t="s">
        <v>19</v>
      </c>
      <c r="D114" s="36">
        <f>SUM(D115:D116)</f>
        <v>113300</v>
      </c>
      <c r="E114" s="36">
        <f>SUM(D114:D114)</f>
        <v>113300</v>
      </c>
    </row>
    <row r="115" spans="1:5" ht="12.75">
      <c r="A115" s="49"/>
      <c r="B115" s="50"/>
      <c r="C115" s="51" t="s">
        <v>21</v>
      </c>
      <c r="D115" s="35">
        <v>43000</v>
      </c>
      <c r="E115" s="35">
        <f>SUM(D115:D115)</f>
        <v>43000</v>
      </c>
    </row>
    <row r="116" spans="1:5" ht="12.75">
      <c r="A116" s="49"/>
      <c r="B116" s="50"/>
      <c r="C116" s="51" t="s">
        <v>22</v>
      </c>
      <c r="D116" s="35">
        <v>70300</v>
      </c>
      <c r="E116" s="35">
        <f>SUM(D116:D116)</f>
        <v>70300</v>
      </c>
    </row>
    <row r="117" spans="1:5" ht="12.75">
      <c r="A117" s="49"/>
      <c r="B117" s="50"/>
      <c r="C117" s="51"/>
      <c r="D117" s="35"/>
      <c r="E117" s="35"/>
    </row>
    <row r="118" spans="1:5" ht="12.75">
      <c r="A118" s="52" t="s">
        <v>111</v>
      </c>
      <c r="B118" s="53"/>
      <c r="C118" s="54" t="s">
        <v>60</v>
      </c>
      <c r="D118" s="36">
        <f>SUM(D123)</f>
        <v>32256</v>
      </c>
      <c r="E118" s="36">
        <f>SUM(D118:D118)</f>
        <v>32256</v>
      </c>
    </row>
    <row r="119" spans="1:5" ht="12.75">
      <c r="A119" s="59" t="s">
        <v>112</v>
      </c>
      <c r="B119" s="57" t="s">
        <v>126</v>
      </c>
      <c r="C119" s="58" t="s">
        <v>127</v>
      </c>
      <c r="D119" s="37"/>
      <c r="E119" s="37"/>
    </row>
    <row r="120" spans="1:5" ht="12.75">
      <c r="A120" s="49"/>
      <c r="B120" s="50"/>
      <c r="C120" s="54" t="s">
        <v>18</v>
      </c>
      <c r="D120" s="36">
        <f>SUM(D121:D121)</f>
        <v>32256</v>
      </c>
      <c r="E120" s="36">
        <f>SUM(D120:D120)</f>
        <v>32256</v>
      </c>
    </row>
    <row r="121" spans="1:5" ht="12.75">
      <c r="A121" s="49"/>
      <c r="B121" s="50"/>
      <c r="C121" s="51" t="s">
        <v>20</v>
      </c>
      <c r="D121" s="35">
        <f>SUM(D123)</f>
        <v>32256</v>
      </c>
      <c r="E121" s="35">
        <f>SUM(D121:D121)</f>
        <v>32256</v>
      </c>
    </row>
    <row r="122" spans="1:5" ht="12.75">
      <c r="A122" s="49"/>
      <c r="B122" s="50"/>
      <c r="C122" s="51"/>
      <c r="D122" s="35"/>
      <c r="E122" s="35"/>
    </row>
    <row r="123" spans="1:5" ht="12.75">
      <c r="A123" s="49"/>
      <c r="B123" s="50"/>
      <c r="C123" s="54" t="s">
        <v>19</v>
      </c>
      <c r="D123" s="36">
        <f>SUM(D124:D124)</f>
        <v>32256</v>
      </c>
      <c r="E123" s="36">
        <f>SUM(D123:D123)</f>
        <v>32256</v>
      </c>
    </row>
    <row r="124" spans="1:5" ht="12.75">
      <c r="A124" s="49"/>
      <c r="B124" s="50"/>
      <c r="C124" s="51" t="s">
        <v>22</v>
      </c>
      <c r="D124" s="35">
        <v>32256</v>
      </c>
      <c r="E124" s="35">
        <f>SUM(D124:D124)</f>
        <v>32256</v>
      </c>
    </row>
    <row r="125" spans="1:5" ht="12.75">
      <c r="A125" s="49"/>
      <c r="B125" s="50"/>
      <c r="C125" s="51"/>
      <c r="D125" s="35"/>
      <c r="E125" s="35"/>
    </row>
    <row r="126" spans="1:5" ht="12.75">
      <c r="A126" s="52" t="s">
        <v>113</v>
      </c>
      <c r="B126" s="53"/>
      <c r="C126" s="54" t="s">
        <v>5</v>
      </c>
      <c r="D126" s="36">
        <f>SUM(D131,D138,D145,D152)</f>
        <v>385070</v>
      </c>
      <c r="E126" s="36">
        <f>SUM(D126:D126)</f>
        <v>385070</v>
      </c>
    </row>
    <row r="127" spans="1:5" ht="12.75">
      <c r="A127" s="60" t="s">
        <v>114</v>
      </c>
      <c r="B127" s="57" t="s">
        <v>26</v>
      </c>
      <c r="C127" s="58" t="s">
        <v>37</v>
      </c>
      <c r="D127" s="37"/>
      <c r="E127" s="37"/>
    </row>
    <row r="128" spans="1:5" ht="12.75">
      <c r="A128" s="49"/>
      <c r="B128" s="50"/>
      <c r="C128" s="54" t="s">
        <v>18</v>
      </c>
      <c r="D128" s="36">
        <f>SUM(D129:D129)</f>
        <v>130620</v>
      </c>
      <c r="E128" s="36">
        <f>SUM(D128:D128)</f>
        <v>130620</v>
      </c>
    </row>
    <row r="129" spans="1:5" ht="12.75">
      <c r="A129" s="49"/>
      <c r="B129" s="50"/>
      <c r="C129" s="51" t="s">
        <v>20</v>
      </c>
      <c r="D129" s="35">
        <f>SUM(D131)</f>
        <v>130620</v>
      </c>
      <c r="E129" s="35">
        <f>SUM(D129:D129)</f>
        <v>130620</v>
      </c>
    </row>
    <row r="130" spans="1:5" ht="12.75">
      <c r="A130" s="49"/>
      <c r="B130" s="50"/>
      <c r="C130" s="51"/>
      <c r="D130" s="35"/>
      <c r="E130" s="35"/>
    </row>
    <row r="131" spans="1:5" ht="12.75">
      <c r="A131" s="49"/>
      <c r="B131" s="50"/>
      <c r="C131" s="54" t="s">
        <v>19</v>
      </c>
      <c r="D131" s="36">
        <f>SUM(D132:D132)</f>
        <v>130620</v>
      </c>
      <c r="E131" s="36">
        <f>SUM(D131:D131)</f>
        <v>130620</v>
      </c>
    </row>
    <row r="132" spans="1:5" ht="12.75">
      <c r="A132" s="49"/>
      <c r="B132" s="50"/>
      <c r="C132" s="51" t="s">
        <v>22</v>
      </c>
      <c r="D132" s="35">
        <f>63920+14700+32000+20000</f>
        <v>130620</v>
      </c>
      <c r="E132" s="35">
        <f>SUM(D132:D132)</f>
        <v>130620</v>
      </c>
    </row>
    <row r="133" spans="1:5" ht="13.5" customHeight="1">
      <c r="A133" s="49"/>
      <c r="B133" s="50"/>
      <c r="C133" s="51"/>
      <c r="D133" s="35"/>
      <c r="E133" s="35"/>
    </row>
    <row r="134" spans="1:5" ht="13.5" customHeight="1">
      <c r="A134" s="59" t="s">
        <v>115</v>
      </c>
      <c r="B134" s="57" t="s">
        <v>27</v>
      </c>
      <c r="C134" s="58" t="s">
        <v>28</v>
      </c>
      <c r="D134" s="37"/>
      <c r="E134" s="37"/>
    </row>
    <row r="135" spans="1:5" ht="13.5" customHeight="1">
      <c r="A135" s="49"/>
      <c r="B135" s="50"/>
      <c r="C135" s="54" t="s">
        <v>18</v>
      </c>
      <c r="D135" s="36">
        <f>SUM(D136:D136)</f>
        <v>14700</v>
      </c>
      <c r="E135" s="36">
        <f>SUM(D135:D135)</f>
        <v>14700</v>
      </c>
    </row>
    <row r="136" spans="1:5" ht="13.5" customHeight="1">
      <c r="A136" s="49"/>
      <c r="B136" s="50"/>
      <c r="C136" s="51" t="s">
        <v>20</v>
      </c>
      <c r="D136" s="35">
        <f>SUM(D138)</f>
        <v>14700</v>
      </c>
      <c r="E136" s="35">
        <f>SUM(D136:D136)</f>
        <v>14700</v>
      </c>
    </row>
    <row r="137" spans="1:5" ht="13.5" customHeight="1">
      <c r="A137" s="49"/>
      <c r="B137" s="50"/>
      <c r="C137" s="51"/>
      <c r="D137" s="35"/>
      <c r="E137" s="35"/>
    </row>
    <row r="138" spans="1:5" ht="13.5" customHeight="1">
      <c r="A138" s="49"/>
      <c r="B138" s="50"/>
      <c r="C138" s="54" t="s">
        <v>19</v>
      </c>
      <c r="D138" s="36">
        <f>SUM(D139:D139)</f>
        <v>14700</v>
      </c>
      <c r="E138" s="36">
        <f>SUM(D138:D138)</f>
        <v>14700</v>
      </c>
    </row>
    <row r="139" spans="1:5" ht="13.5" customHeight="1">
      <c r="A139" s="49"/>
      <c r="B139" s="50"/>
      <c r="C139" s="51" t="s">
        <v>22</v>
      </c>
      <c r="D139" s="35">
        <v>14700</v>
      </c>
      <c r="E139" s="35">
        <f>SUM(D139:D139)</f>
        <v>14700</v>
      </c>
    </row>
    <row r="140" spans="1:5" ht="13.5" customHeight="1">
      <c r="A140" s="49"/>
      <c r="B140" s="50"/>
      <c r="C140" s="51"/>
      <c r="D140" s="35"/>
      <c r="E140" s="35"/>
    </row>
    <row r="141" spans="1:5" ht="12.75">
      <c r="A141" s="59" t="s">
        <v>117</v>
      </c>
      <c r="B141" s="57" t="s">
        <v>119</v>
      </c>
      <c r="C141" s="58" t="s">
        <v>145</v>
      </c>
      <c r="D141" s="37"/>
      <c r="E141" s="37"/>
    </row>
    <row r="142" spans="1:5" ht="12.75">
      <c r="A142" s="49"/>
      <c r="B142" s="50"/>
      <c r="C142" s="54" t="s">
        <v>18</v>
      </c>
      <c r="D142" s="36">
        <f>SUM(D143:D143)</f>
        <v>48000</v>
      </c>
      <c r="E142" s="36">
        <f>SUM(D142:D142)</f>
        <v>48000</v>
      </c>
    </row>
    <row r="143" spans="1:5" ht="12.75">
      <c r="A143" s="49"/>
      <c r="B143" s="50"/>
      <c r="C143" s="51" t="s">
        <v>20</v>
      </c>
      <c r="D143" s="35">
        <f>SUM(D145)</f>
        <v>48000</v>
      </c>
      <c r="E143" s="35">
        <f>SUM(D143:D143)</f>
        <v>48000</v>
      </c>
    </row>
    <row r="144" spans="1:5" ht="12.75">
      <c r="A144" s="49"/>
      <c r="B144" s="50"/>
      <c r="C144" s="51"/>
      <c r="D144" s="35"/>
      <c r="E144" s="35"/>
    </row>
    <row r="145" spans="1:5" ht="12.75">
      <c r="A145" s="49"/>
      <c r="B145" s="50"/>
      <c r="C145" s="54" t="s">
        <v>19</v>
      </c>
      <c r="D145" s="36">
        <f>SUM(D146:D146)</f>
        <v>48000</v>
      </c>
      <c r="E145" s="36">
        <f>SUM(D145:D145)</f>
        <v>48000</v>
      </c>
    </row>
    <row r="146" spans="1:5" ht="12.75">
      <c r="A146" s="49"/>
      <c r="B146" s="50"/>
      <c r="C146" s="51" t="s">
        <v>22</v>
      </c>
      <c r="D146" s="35">
        <v>48000</v>
      </c>
      <c r="E146" s="35">
        <f>SUM(D146:D146)</f>
        <v>48000</v>
      </c>
    </row>
    <row r="147" spans="1:5" ht="12.75">
      <c r="A147" s="49"/>
      <c r="B147" s="50"/>
      <c r="C147" s="51"/>
      <c r="D147" s="35"/>
      <c r="E147" s="35"/>
    </row>
    <row r="148" spans="1:5" ht="12.75">
      <c r="A148" s="60" t="s">
        <v>118</v>
      </c>
      <c r="B148" s="57" t="s">
        <v>137</v>
      </c>
      <c r="C148" s="58" t="s">
        <v>138</v>
      </c>
      <c r="D148" s="37"/>
      <c r="E148" s="37"/>
    </row>
    <row r="149" spans="1:5" ht="12.75">
      <c r="A149" s="49"/>
      <c r="B149" s="50"/>
      <c r="C149" s="54" t="s">
        <v>18</v>
      </c>
      <c r="D149" s="36">
        <f>SUM(D150:D150)</f>
        <v>191750</v>
      </c>
      <c r="E149" s="36">
        <f>SUM(D149:D149)</f>
        <v>191750</v>
      </c>
    </row>
    <row r="150" spans="1:5" ht="12.75">
      <c r="A150" s="49"/>
      <c r="B150" s="50"/>
      <c r="C150" s="51" t="s">
        <v>20</v>
      </c>
      <c r="D150" s="35">
        <f>SUM(D152)</f>
        <v>191750</v>
      </c>
      <c r="E150" s="35">
        <f>SUM(D150:D150)</f>
        <v>191750</v>
      </c>
    </row>
    <row r="151" spans="1:5" ht="12.75">
      <c r="A151" s="49"/>
      <c r="B151" s="50"/>
      <c r="C151" s="51"/>
      <c r="D151" s="35"/>
      <c r="E151" s="35"/>
    </row>
    <row r="152" spans="1:5" ht="12.75">
      <c r="A152" s="49"/>
      <c r="B152" s="50"/>
      <c r="C152" s="54" t="s">
        <v>19</v>
      </c>
      <c r="D152" s="36">
        <f>SUM(D153:D153)</f>
        <v>191750</v>
      </c>
      <c r="E152" s="36">
        <f>SUM(D152:D152)</f>
        <v>191750</v>
      </c>
    </row>
    <row r="153" spans="1:5" ht="12.75">
      <c r="A153" s="49"/>
      <c r="B153" s="50"/>
      <c r="C153" s="51" t="s">
        <v>22</v>
      </c>
      <c r="D153" s="35">
        <v>191750</v>
      </c>
      <c r="E153" s="35">
        <f>SUM(D153:D153)</f>
        <v>191750</v>
      </c>
    </row>
    <row r="154" spans="1:5" ht="12.75">
      <c r="A154" s="49"/>
      <c r="B154" s="50"/>
      <c r="C154" s="51"/>
      <c r="D154" s="35"/>
      <c r="E154" s="35"/>
    </row>
    <row r="155" spans="1:5" ht="12.75">
      <c r="A155" s="52" t="s">
        <v>146</v>
      </c>
      <c r="B155" s="53"/>
      <c r="C155" s="54" t="s">
        <v>6</v>
      </c>
      <c r="D155" s="36">
        <f>SUM(D157,D167,D174)</f>
        <v>42793</v>
      </c>
      <c r="E155" s="36">
        <f>SUM(D155:D155)</f>
        <v>42793</v>
      </c>
    </row>
    <row r="156" spans="1:5" ht="25.5">
      <c r="A156" s="59" t="s">
        <v>147</v>
      </c>
      <c r="B156" s="57">
        <v>10401</v>
      </c>
      <c r="C156" s="58" t="s">
        <v>139</v>
      </c>
      <c r="D156" s="37"/>
      <c r="E156" s="37"/>
    </row>
    <row r="157" spans="1:5" ht="12.75">
      <c r="A157" s="49"/>
      <c r="B157" s="50"/>
      <c r="C157" s="54" t="s">
        <v>18</v>
      </c>
      <c r="D157" s="36">
        <f>SUM(D158:D158)</f>
        <v>6000</v>
      </c>
      <c r="E157" s="36">
        <f>SUM(D157:D157)</f>
        <v>6000</v>
      </c>
    </row>
    <row r="158" spans="1:5" ht="12.75">
      <c r="A158" s="49"/>
      <c r="B158" s="50"/>
      <c r="C158" s="51" t="s">
        <v>20</v>
      </c>
      <c r="D158" s="35">
        <f>SUM(D160)</f>
        <v>6000</v>
      </c>
      <c r="E158" s="35">
        <f>SUM(D158:D158)</f>
        <v>6000</v>
      </c>
    </row>
    <row r="159" spans="1:5" ht="12.75">
      <c r="A159" s="49"/>
      <c r="B159" s="50"/>
      <c r="C159" s="51"/>
      <c r="D159" s="35"/>
      <c r="E159" s="35"/>
    </row>
    <row r="160" spans="1:5" ht="12.75">
      <c r="A160" s="49"/>
      <c r="B160" s="50"/>
      <c r="C160" s="54" t="s">
        <v>19</v>
      </c>
      <c r="D160" s="36">
        <f>SUM(D161:D161)</f>
        <v>6000</v>
      </c>
      <c r="E160" s="36">
        <f>SUM(D160:D160)</f>
        <v>6000</v>
      </c>
    </row>
    <row r="161" spans="1:5" ht="12.75">
      <c r="A161" s="49"/>
      <c r="B161" s="50"/>
      <c r="C161" s="51" t="s">
        <v>22</v>
      </c>
      <c r="D161" s="35">
        <v>6000</v>
      </c>
      <c r="E161" s="35">
        <f>SUM(D161:D161)</f>
        <v>6000</v>
      </c>
    </row>
    <row r="162" spans="1:5" ht="12.75">
      <c r="A162" s="49"/>
      <c r="B162" s="50"/>
      <c r="C162" s="51"/>
      <c r="D162" s="35"/>
      <c r="E162" s="35"/>
    </row>
    <row r="163" spans="1:5" ht="25.5">
      <c r="A163" s="61" t="s">
        <v>148</v>
      </c>
      <c r="B163" s="50">
        <v>10700</v>
      </c>
      <c r="C163" s="51" t="s">
        <v>149</v>
      </c>
      <c r="D163" s="35"/>
      <c r="E163" s="35"/>
    </row>
    <row r="164" spans="1:5" ht="12.75">
      <c r="A164" s="49"/>
      <c r="B164" s="50"/>
      <c r="C164" s="54" t="s">
        <v>18</v>
      </c>
      <c r="D164" s="36">
        <f>SUM(D165:D165)</f>
        <v>4793</v>
      </c>
      <c r="E164" s="36">
        <f>SUM(D164:D164)</f>
        <v>4793</v>
      </c>
    </row>
    <row r="165" spans="1:5" ht="12.75">
      <c r="A165" s="49"/>
      <c r="B165" s="50"/>
      <c r="C165" s="51" t="s">
        <v>20</v>
      </c>
      <c r="D165" s="35">
        <f>SUM(D167)</f>
        <v>4793</v>
      </c>
      <c r="E165" s="35">
        <f>SUM(D165:D165)</f>
        <v>4793</v>
      </c>
    </row>
    <row r="166" spans="1:5" ht="12.75">
      <c r="A166" s="49"/>
      <c r="B166" s="50"/>
      <c r="C166" s="51"/>
      <c r="D166" s="35"/>
      <c r="E166" s="35"/>
    </row>
    <row r="167" spans="1:5" ht="12.75">
      <c r="A167" s="49"/>
      <c r="B167" s="50"/>
      <c r="C167" s="54" t="s">
        <v>19</v>
      </c>
      <c r="D167" s="36">
        <f>SUM(D168:D168)</f>
        <v>4793</v>
      </c>
      <c r="E167" s="36">
        <f>SUM(D167:D167)</f>
        <v>4793</v>
      </c>
    </row>
    <row r="168" spans="1:5" ht="12.75">
      <c r="A168" s="49"/>
      <c r="B168" s="50"/>
      <c r="C168" s="51" t="s">
        <v>22</v>
      </c>
      <c r="D168" s="35">
        <v>4793</v>
      </c>
      <c r="E168" s="35">
        <f>SUM(D168:D168)</f>
        <v>4793</v>
      </c>
    </row>
    <row r="169" spans="1:5" ht="12.75">
      <c r="A169" s="49"/>
      <c r="B169" s="50"/>
      <c r="C169" s="51"/>
      <c r="D169" s="35"/>
      <c r="E169" s="35"/>
    </row>
    <row r="170" spans="1:5" ht="25.5">
      <c r="A170" s="61" t="s">
        <v>150</v>
      </c>
      <c r="B170" s="57">
        <v>10702</v>
      </c>
      <c r="C170" s="58" t="s">
        <v>140</v>
      </c>
      <c r="D170" s="37"/>
      <c r="E170" s="37"/>
    </row>
    <row r="171" spans="1:5" ht="12.75">
      <c r="A171" s="49"/>
      <c r="B171" s="50"/>
      <c r="C171" s="54" t="s">
        <v>18</v>
      </c>
      <c r="D171" s="36">
        <f>SUM(D172)</f>
        <v>32000</v>
      </c>
      <c r="E171" s="36">
        <f>SUM(D171:D171)</f>
        <v>32000</v>
      </c>
    </row>
    <row r="172" spans="1:5" ht="12.75">
      <c r="A172" s="49"/>
      <c r="B172" s="50"/>
      <c r="C172" s="51" t="s">
        <v>20</v>
      </c>
      <c r="D172" s="35">
        <f>SUM(D174)</f>
        <v>32000</v>
      </c>
      <c r="E172" s="35">
        <f>SUM(D172:D172)</f>
        <v>32000</v>
      </c>
    </row>
    <row r="173" spans="1:5" ht="12.75">
      <c r="A173" s="49"/>
      <c r="B173" s="50"/>
      <c r="C173" s="51"/>
      <c r="D173" s="35"/>
      <c r="E173" s="35"/>
    </row>
    <row r="174" spans="1:5" ht="12.75">
      <c r="A174" s="49"/>
      <c r="B174" s="50"/>
      <c r="C174" s="54" t="s">
        <v>19</v>
      </c>
      <c r="D174" s="36">
        <f>SUM(D175:D175)</f>
        <v>32000</v>
      </c>
      <c r="E174" s="36">
        <f>SUM(D174:D174)</f>
        <v>32000</v>
      </c>
    </row>
    <row r="175" spans="1:5" ht="12.75">
      <c r="A175" s="49"/>
      <c r="B175" s="50"/>
      <c r="C175" s="51" t="s">
        <v>141</v>
      </c>
      <c r="D175" s="35">
        <v>32000</v>
      </c>
      <c r="E175" s="35">
        <f>SUM(D175:D175)</f>
        <v>32000</v>
      </c>
    </row>
    <row r="176" spans="1:5" ht="12.75">
      <c r="A176" s="49"/>
      <c r="B176" s="50"/>
      <c r="C176" s="51"/>
      <c r="D176" s="35"/>
      <c r="E176" s="35"/>
    </row>
    <row r="177" spans="1:5" ht="12.75">
      <c r="A177" s="52" t="s">
        <v>122</v>
      </c>
      <c r="B177" s="53"/>
      <c r="C177" s="54" t="s">
        <v>32</v>
      </c>
      <c r="D177" s="35"/>
      <c r="E177" s="35"/>
    </row>
    <row r="178" spans="1:5" ht="12.75">
      <c r="A178" s="61"/>
      <c r="B178" s="50"/>
      <c r="C178" s="54" t="s">
        <v>18</v>
      </c>
      <c r="D178" s="36">
        <f>SUM(D183,D190)</f>
        <v>18459</v>
      </c>
      <c r="E178" s="36">
        <f>SUM(D178:D178)</f>
        <v>18459</v>
      </c>
    </row>
    <row r="179" spans="1:5" ht="12.75">
      <c r="A179" s="61"/>
      <c r="B179" s="50"/>
      <c r="C179" s="54" t="s">
        <v>19</v>
      </c>
      <c r="D179" s="36">
        <f>SUM(D180:D180)</f>
        <v>18459</v>
      </c>
      <c r="E179" s="36">
        <f>SUM(D179:D179)</f>
        <v>18459</v>
      </c>
    </row>
    <row r="180" spans="1:5" ht="12.75">
      <c r="A180" s="61"/>
      <c r="B180" s="50"/>
      <c r="C180" s="51" t="s">
        <v>16</v>
      </c>
      <c r="D180" s="35">
        <f>SUM(D187,D194)</f>
        <v>18459</v>
      </c>
      <c r="E180" s="35">
        <f>SUM(D180:D180)</f>
        <v>18459</v>
      </c>
    </row>
    <row r="181" spans="1:5" ht="12.75">
      <c r="A181" s="52" t="s">
        <v>123</v>
      </c>
      <c r="B181" s="53"/>
      <c r="C181" s="54" t="s">
        <v>6</v>
      </c>
      <c r="D181" s="36">
        <f>SUM(D186,D193)</f>
        <v>18459</v>
      </c>
      <c r="E181" s="36">
        <f>SUM(D181:D181)</f>
        <v>18459</v>
      </c>
    </row>
    <row r="182" spans="1:5" ht="25.5">
      <c r="A182" s="59" t="s">
        <v>124</v>
      </c>
      <c r="B182" s="57">
        <v>10120</v>
      </c>
      <c r="C182" s="58" t="s">
        <v>57</v>
      </c>
      <c r="D182" s="37"/>
      <c r="E182" s="37"/>
    </row>
    <row r="183" spans="1:5" ht="12.75">
      <c r="A183" s="49"/>
      <c r="B183" s="50"/>
      <c r="C183" s="54" t="s">
        <v>18</v>
      </c>
      <c r="D183" s="36">
        <f>SUM(D184)</f>
        <v>14000</v>
      </c>
      <c r="E183" s="36">
        <f>SUM(D183:D183)</f>
        <v>14000</v>
      </c>
    </row>
    <row r="184" spans="1:5" ht="12.75">
      <c r="A184" s="49"/>
      <c r="B184" s="50"/>
      <c r="C184" s="51" t="s">
        <v>20</v>
      </c>
      <c r="D184" s="35">
        <f>SUM(D186)</f>
        <v>14000</v>
      </c>
      <c r="E184" s="35">
        <f>SUM(D184:D184)</f>
        <v>14000</v>
      </c>
    </row>
    <row r="185" spans="1:5" ht="12.75">
      <c r="A185" s="49"/>
      <c r="B185" s="50"/>
      <c r="C185" s="51"/>
      <c r="D185" s="35"/>
      <c r="E185" s="35"/>
    </row>
    <row r="186" spans="1:5" ht="12.75">
      <c r="A186" s="49"/>
      <c r="B186" s="50"/>
      <c r="C186" s="54" t="s">
        <v>19</v>
      </c>
      <c r="D186" s="36">
        <f>SUM(D187:D187)</f>
        <v>14000</v>
      </c>
      <c r="E186" s="36">
        <f>SUM(D186:D186)</f>
        <v>14000</v>
      </c>
    </row>
    <row r="187" spans="1:5" ht="12.75">
      <c r="A187" s="49"/>
      <c r="B187" s="50"/>
      <c r="C187" s="51" t="s">
        <v>21</v>
      </c>
      <c r="D187" s="35">
        <v>14000</v>
      </c>
      <c r="E187" s="35">
        <f>SUM(D187:D187)</f>
        <v>14000</v>
      </c>
    </row>
    <row r="188" spans="1:5" ht="12.75">
      <c r="A188" s="49"/>
      <c r="B188" s="50"/>
      <c r="C188" s="51"/>
      <c r="D188" s="35"/>
      <c r="E188" s="35"/>
    </row>
    <row r="189" spans="1:5" ht="25.5">
      <c r="A189" s="59" t="s">
        <v>125</v>
      </c>
      <c r="B189" s="57">
        <v>10702</v>
      </c>
      <c r="C189" s="58" t="s">
        <v>71</v>
      </c>
      <c r="D189" s="37"/>
      <c r="E189" s="37"/>
    </row>
    <row r="190" spans="1:5" ht="12.75">
      <c r="A190" s="49"/>
      <c r="B190" s="50"/>
      <c r="C190" s="54" t="s">
        <v>18</v>
      </c>
      <c r="D190" s="36">
        <f>SUM(D191:D191)</f>
        <v>4459</v>
      </c>
      <c r="E190" s="36">
        <f>SUM(D190:D190)</f>
        <v>4459</v>
      </c>
    </row>
    <row r="191" spans="1:5" ht="12.75">
      <c r="A191" s="49"/>
      <c r="B191" s="50"/>
      <c r="C191" s="51" t="s">
        <v>20</v>
      </c>
      <c r="D191" s="35">
        <f>SUM(D194)</f>
        <v>4459</v>
      </c>
      <c r="E191" s="35">
        <f>SUM(D191:D191)</f>
        <v>4459</v>
      </c>
    </row>
    <row r="192" spans="1:5" ht="12.75">
      <c r="A192" s="49"/>
      <c r="B192" s="50"/>
      <c r="C192" s="51"/>
      <c r="D192" s="35"/>
      <c r="E192" s="35"/>
    </row>
    <row r="193" spans="1:5" ht="12.75">
      <c r="A193" s="49"/>
      <c r="B193" s="50"/>
      <c r="C193" s="54" t="s">
        <v>19</v>
      </c>
      <c r="D193" s="36">
        <f>SUM(D194:D194)</f>
        <v>4459</v>
      </c>
      <c r="E193" s="36">
        <f>SUM(D193:D193)</f>
        <v>4459</v>
      </c>
    </row>
    <row r="194" spans="1:5" ht="12.75">
      <c r="A194" s="49"/>
      <c r="B194" s="50"/>
      <c r="C194" s="51" t="s">
        <v>21</v>
      </c>
      <c r="D194" s="35">
        <v>4459</v>
      </c>
      <c r="E194" s="35">
        <f>SUM(D194:D194)</f>
        <v>4459</v>
      </c>
    </row>
    <row r="195" spans="1:5" ht="12.75">
      <c r="A195" s="49"/>
      <c r="B195" s="50"/>
      <c r="C195" s="51"/>
      <c r="D195" s="35"/>
      <c r="E195" s="35"/>
    </row>
    <row r="196" spans="1:3" ht="12.75">
      <c r="A196" s="62"/>
      <c r="B196" s="63"/>
      <c r="C196" s="64"/>
    </row>
    <row r="197" spans="1:3" ht="12.75">
      <c r="A197" s="62"/>
      <c r="B197" s="63"/>
      <c r="C197" s="64"/>
    </row>
    <row r="198" spans="1:3" ht="12.75">
      <c r="A198" s="65"/>
      <c r="B198" s="63"/>
      <c r="C198" s="66"/>
    </row>
    <row r="199" spans="1:3" ht="12.75">
      <c r="A199" s="67"/>
      <c r="B199" s="68"/>
      <c r="C199" s="69"/>
    </row>
    <row r="200" spans="1:3" ht="12.75">
      <c r="A200" s="70"/>
      <c r="B200" s="63"/>
      <c r="C200" s="66"/>
    </row>
    <row r="201" spans="1:3" ht="12.75">
      <c r="A201" s="70"/>
      <c r="B201" s="63"/>
      <c r="C201" s="64"/>
    </row>
    <row r="202" spans="1:3" ht="12.75">
      <c r="A202" s="70"/>
      <c r="B202" s="63"/>
      <c r="C202" s="64"/>
    </row>
    <row r="203" spans="1:3" ht="12.75">
      <c r="A203" s="70"/>
      <c r="B203" s="63"/>
      <c r="C203" s="66"/>
    </row>
    <row r="204" spans="1:3" ht="12.75">
      <c r="A204" s="70"/>
      <c r="B204" s="63"/>
      <c r="C204" s="64"/>
    </row>
    <row r="205" spans="1:3" ht="12.75">
      <c r="A205" s="70"/>
      <c r="B205" s="63"/>
      <c r="C205" s="64"/>
    </row>
    <row r="206" spans="1:3" ht="12.75">
      <c r="A206" s="70"/>
      <c r="B206" s="63"/>
      <c r="C206" s="64"/>
    </row>
    <row r="207" spans="1:3" ht="12.75">
      <c r="A207" s="70"/>
      <c r="B207" s="63"/>
      <c r="C207" s="64"/>
    </row>
    <row r="208" spans="1:3" ht="12.75">
      <c r="A208" s="70"/>
      <c r="B208" s="63"/>
      <c r="C208" s="64"/>
    </row>
    <row r="209" spans="1:3" ht="12.75">
      <c r="A209" s="70"/>
      <c r="B209" s="63"/>
      <c r="C209" s="64"/>
    </row>
    <row r="210" spans="1:3" ht="12.75">
      <c r="A210" s="70"/>
      <c r="B210" s="63"/>
      <c r="C210" s="64"/>
    </row>
    <row r="211" spans="1:3" ht="12.75">
      <c r="A211" s="70"/>
      <c r="B211" s="63"/>
      <c r="C211" s="64"/>
    </row>
    <row r="212" spans="1:3" ht="12.75">
      <c r="A212" s="70"/>
      <c r="B212" s="63"/>
      <c r="C212" s="64"/>
    </row>
    <row r="213" spans="1:3" ht="12.75">
      <c r="A213" s="70"/>
      <c r="B213" s="63"/>
      <c r="C213" s="64"/>
    </row>
    <row r="214" spans="1:3" ht="12.75">
      <c r="A214" s="70"/>
      <c r="B214" s="63"/>
      <c r="C214" s="64"/>
    </row>
    <row r="215" spans="1:3" ht="12.75">
      <c r="A215" s="70"/>
      <c r="B215" s="63"/>
      <c r="C215" s="64"/>
    </row>
    <row r="216" spans="1:3" ht="12.75">
      <c r="A216" s="70"/>
      <c r="B216" s="63"/>
      <c r="C216" s="64"/>
    </row>
    <row r="217" spans="1:3" ht="12.75">
      <c r="A217" s="70"/>
      <c r="B217" s="63"/>
      <c r="C217" s="64"/>
    </row>
    <row r="218" spans="1:3" ht="12.75">
      <c r="A218" s="70"/>
      <c r="B218" s="63"/>
      <c r="C218" s="64"/>
    </row>
    <row r="219" spans="1:3" ht="12.75">
      <c r="A219" s="70"/>
      <c r="B219" s="63"/>
      <c r="C219" s="64"/>
    </row>
    <row r="220" spans="1:3" ht="12.75">
      <c r="A220" s="70"/>
      <c r="B220" s="63"/>
      <c r="C220" s="64"/>
    </row>
    <row r="221" spans="1:3" ht="12.75">
      <c r="A221" s="70"/>
      <c r="B221" s="63"/>
      <c r="C221" s="64"/>
    </row>
    <row r="222" spans="1:3" ht="12.75">
      <c r="A222" s="70"/>
      <c r="B222" s="63"/>
      <c r="C222" s="64"/>
    </row>
    <row r="223" spans="1:3" ht="12.75">
      <c r="A223" s="70"/>
      <c r="B223" s="63"/>
      <c r="C223" s="64"/>
    </row>
    <row r="224" spans="1:3" ht="12.75">
      <c r="A224" s="70"/>
      <c r="B224" s="63"/>
      <c r="C224" s="64"/>
    </row>
    <row r="225" spans="1:3" ht="12.75">
      <c r="A225" s="70"/>
      <c r="B225" s="63"/>
      <c r="C225" s="64"/>
    </row>
    <row r="226" spans="1:3" ht="12.75">
      <c r="A226" s="70"/>
      <c r="B226" s="63"/>
      <c r="C226" s="64"/>
    </row>
    <row r="227" spans="1:3" ht="12.75">
      <c r="A227" s="70"/>
      <c r="B227" s="63"/>
      <c r="C227" s="64"/>
    </row>
    <row r="228" spans="1:3" ht="12.75">
      <c r="A228" s="70"/>
      <c r="B228" s="63"/>
      <c r="C228" s="64"/>
    </row>
    <row r="229" spans="1:3" ht="12.75">
      <c r="A229" s="70"/>
      <c r="B229" s="63"/>
      <c r="C229" s="64"/>
    </row>
    <row r="230" spans="1:3" ht="12.75">
      <c r="A230" s="70"/>
      <c r="B230" s="63"/>
      <c r="C230" s="64"/>
    </row>
    <row r="231" spans="1:3" ht="12.75">
      <c r="A231" s="70"/>
      <c r="B231" s="63"/>
      <c r="C231" s="64"/>
    </row>
    <row r="232" spans="1:3" ht="12.75">
      <c r="A232" s="70"/>
      <c r="B232" s="63"/>
      <c r="C232" s="64"/>
    </row>
    <row r="233" spans="1:3" ht="12.75">
      <c r="A233" s="70"/>
      <c r="B233" s="63"/>
      <c r="C233" s="64"/>
    </row>
    <row r="234" spans="1:3" ht="12.75">
      <c r="A234" s="70"/>
      <c r="B234" s="63"/>
      <c r="C234" s="64"/>
    </row>
    <row r="235" spans="1:3" ht="12.75">
      <c r="A235" s="70"/>
      <c r="B235" s="63"/>
      <c r="C235" s="64"/>
    </row>
    <row r="236" spans="1:3" ht="12.75">
      <c r="A236" s="70"/>
      <c r="B236" s="63"/>
      <c r="C236" s="64"/>
    </row>
    <row r="237" spans="1:3" ht="12.75">
      <c r="A237" s="70"/>
      <c r="B237" s="63"/>
      <c r="C237" s="64"/>
    </row>
    <row r="238" spans="1:3" ht="12.75">
      <c r="A238" s="70"/>
      <c r="B238" s="63"/>
      <c r="C238" s="64"/>
    </row>
    <row r="239" spans="1:3" ht="12.75">
      <c r="A239" s="70"/>
      <c r="B239" s="63"/>
      <c r="C239" s="64"/>
    </row>
    <row r="240" spans="1:3" ht="12.75">
      <c r="A240" s="70"/>
      <c r="B240" s="63"/>
      <c r="C240" s="64"/>
    </row>
    <row r="241" spans="1:3" ht="12.75">
      <c r="A241" s="70"/>
      <c r="B241" s="63"/>
      <c r="C241" s="64"/>
    </row>
    <row r="242" spans="1:3" ht="12.75">
      <c r="A242" s="70"/>
      <c r="B242" s="63"/>
      <c r="C242" s="64"/>
    </row>
    <row r="243" spans="1:3" ht="12.75">
      <c r="A243" s="70"/>
      <c r="B243" s="63"/>
      <c r="C243" s="64"/>
    </row>
    <row r="244" spans="1:3" ht="12.75">
      <c r="A244" s="70"/>
      <c r="B244" s="63"/>
      <c r="C244" s="64"/>
    </row>
    <row r="245" spans="1:3" ht="12.75">
      <c r="A245" s="70"/>
      <c r="B245" s="63"/>
      <c r="C245" s="64"/>
    </row>
    <row r="246" spans="1:3" ht="12.75">
      <c r="A246" s="70"/>
      <c r="B246" s="63"/>
      <c r="C246" s="64"/>
    </row>
    <row r="247" spans="1:3" ht="12.75">
      <c r="A247" s="70"/>
      <c r="B247" s="63"/>
      <c r="C247" s="64"/>
    </row>
    <row r="248" spans="1:3" ht="12.75">
      <c r="A248" s="70"/>
      <c r="B248" s="63"/>
      <c r="C248" s="64"/>
    </row>
    <row r="249" spans="1:3" ht="12.75">
      <c r="A249" s="70"/>
      <c r="B249" s="63"/>
      <c r="C249" s="64"/>
    </row>
    <row r="250" ht="12.75">
      <c r="C250" s="64"/>
    </row>
    <row r="251" ht="12.75">
      <c r="C251" s="64"/>
    </row>
    <row r="252" ht="12.75">
      <c r="C252" s="64"/>
    </row>
    <row r="253" ht="12.75">
      <c r="C253" s="64"/>
    </row>
    <row r="254" ht="12.75">
      <c r="C254" s="64"/>
    </row>
    <row r="255" ht="12.75">
      <c r="C255" s="64"/>
    </row>
    <row r="256" ht="12.75">
      <c r="C256" s="64"/>
    </row>
    <row r="257" ht="12.75">
      <c r="C257" s="64"/>
    </row>
    <row r="258" ht="12.75">
      <c r="C258" s="64"/>
    </row>
    <row r="259" ht="12.75">
      <c r="C259" s="64"/>
    </row>
    <row r="260" ht="12.75">
      <c r="C260" s="64"/>
    </row>
    <row r="261" ht="12.75">
      <c r="C261" s="64"/>
    </row>
    <row r="262" ht="12.75">
      <c r="C262" s="64"/>
    </row>
    <row r="263" ht="12.75">
      <c r="C263" s="64"/>
    </row>
    <row r="264" ht="12.75">
      <c r="C264" s="64"/>
    </row>
    <row r="265" ht="12.75">
      <c r="C265" s="64"/>
    </row>
    <row r="266" ht="12.75">
      <c r="C266" s="64"/>
    </row>
    <row r="267" ht="12.75">
      <c r="C267" s="64"/>
    </row>
    <row r="268" ht="12.75">
      <c r="C268" s="64"/>
    </row>
    <row r="269" ht="12.75">
      <c r="C269" s="64"/>
    </row>
    <row r="270" ht="12.75">
      <c r="C270" s="64"/>
    </row>
    <row r="271" ht="12.75">
      <c r="C271" s="64"/>
    </row>
    <row r="272" ht="12.75">
      <c r="C272" s="64"/>
    </row>
    <row r="273" ht="12.75">
      <c r="C273" s="64"/>
    </row>
    <row r="274" ht="12.75">
      <c r="C274" s="64"/>
    </row>
    <row r="275" ht="12.75">
      <c r="C275" s="64"/>
    </row>
    <row r="276" ht="12.75">
      <c r="C276" s="64"/>
    </row>
    <row r="277" ht="12.75">
      <c r="C277" s="64"/>
    </row>
    <row r="278" ht="12.75">
      <c r="C278" s="64"/>
    </row>
    <row r="279" ht="12.75">
      <c r="C279" s="64"/>
    </row>
    <row r="280" ht="12.75">
      <c r="C280" s="64"/>
    </row>
  </sheetData>
  <mergeCells count="3">
    <mergeCell ref="A1:E1"/>
    <mergeCell ref="A2:E2"/>
    <mergeCell ref="D4:E4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&amp;RLisa 4
Tartu Linnavolikogu  ... mai 2011.a 
määruse nr .. juurde</oddHeader>
    <oddFooter>&amp;C&amp;P+4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53"/>
  <sheetViews>
    <sheetView workbookViewId="0" topLeftCell="A10">
      <selection activeCell="B56" sqref="B56"/>
    </sheetView>
  </sheetViews>
  <sheetFormatPr defaultColWidth="9.140625" defaultRowHeight="12.75"/>
  <cols>
    <col min="1" max="1" width="6.28125" style="77" customWidth="1"/>
    <col min="2" max="2" width="35.140625" style="77" customWidth="1"/>
    <col min="3" max="3" width="12.00390625" style="76" customWidth="1"/>
    <col min="4" max="16384" width="9.140625" style="77" customWidth="1"/>
  </cols>
  <sheetData>
    <row r="1" spans="1:2" ht="12.75">
      <c r="A1" s="74"/>
      <c r="B1" s="75"/>
    </row>
    <row r="2" spans="1:3" ht="33" customHeight="1">
      <c r="A2" s="120" t="s">
        <v>169</v>
      </c>
      <c r="B2" s="120"/>
      <c r="C2" s="120"/>
    </row>
    <row r="3" spans="1:3" ht="33" customHeight="1">
      <c r="A3" s="78"/>
      <c r="B3" s="78"/>
      <c r="C3" s="78"/>
    </row>
    <row r="4" spans="1:4" ht="15.75">
      <c r="A4" s="78"/>
      <c r="B4" s="78"/>
      <c r="C4" s="121" t="s">
        <v>96</v>
      </c>
      <c r="D4" s="121"/>
    </row>
    <row r="5" spans="1:4" ht="25.5">
      <c r="A5" s="102"/>
      <c r="B5" s="103" t="s">
        <v>173</v>
      </c>
      <c r="C5" s="104" t="s">
        <v>172</v>
      </c>
      <c r="D5" s="102" t="s">
        <v>11</v>
      </c>
    </row>
    <row r="6" spans="1:4" ht="16.5" customHeight="1">
      <c r="A6" s="80"/>
      <c r="B6" s="82" t="s">
        <v>63</v>
      </c>
      <c r="C6" s="83">
        <f>SUM(C7:C10)</f>
        <v>883445</v>
      </c>
      <c r="D6" s="95">
        <f>C6</f>
        <v>883445</v>
      </c>
    </row>
    <row r="7" spans="1:4" ht="12.75">
      <c r="A7" s="80"/>
      <c r="B7" s="80" t="s">
        <v>4</v>
      </c>
      <c r="C7" s="81">
        <f>SUM(C16,C25,C28)</f>
        <v>423326</v>
      </c>
      <c r="D7" s="96">
        <f aca="true" t="shared" si="0" ref="D7:D22">C7</f>
        <v>423326</v>
      </c>
    </row>
    <row r="8" spans="1:4" ht="12.75">
      <c r="A8" s="80"/>
      <c r="B8" s="80" t="s">
        <v>64</v>
      </c>
      <c r="C8" s="81">
        <f>SUM(C31)</f>
        <v>32256</v>
      </c>
      <c r="D8" s="96">
        <f t="shared" si="0"/>
        <v>32256</v>
      </c>
    </row>
    <row r="9" spans="1:4" ht="12.75">
      <c r="A9" s="80"/>
      <c r="B9" s="80" t="s">
        <v>5</v>
      </c>
      <c r="C9" s="81">
        <f>SUM(C34)</f>
        <v>385070</v>
      </c>
      <c r="D9" s="96">
        <f t="shared" si="0"/>
        <v>385070</v>
      </c>
    </row>
    <row r="10" spans="1:4" ht="12.75">
      <c r="A10" s="80"/>
      <c r="B10" s="80" t="s">
        <v>6</v>
      </c>
      <c r="C10" s="81">
        <f>SUM(C46)</f>
        <v>42793</v>
      </c>
      <c r="D10" s="96">
        <f t="shared" si="0"/>
        <v>42793</v>
      </c>
    </row>
    <row r="11" spans="2:4" ht="12.75">
      <c r="B11" s="79"/>
      <c r="C11" s="84"/>
      <c r="D11" s="94"/>
    </row>
    <row r="12" spans="1:4" ht="12.75">
      <c r="A12" s="119" t="s">
        <v>65</v>
      </c>
      <c r="B12" s="119"/>
      <c r="C12" s="119"/>
      <c r="D12" s="119"/>
    </row>
    <row r="13" spans="2:4" ht="12.75">
      <c r="B13" s="85"/>
      <c r="C13" s="85"/>
      <c r="D13" s="94"/>
    </row>
    <row r="14" spans="1:4" ht="25.5" customHeight="1">
      <c r="A14" s="98" t="s">
        <v>156</v>
      </c>
      <c r="B14" s="99" t="s">
        <v>157</v>
      </c>
      <c r="C14" s="100" t="s">
        <v>172</v>
      </c>
      <c r="D14" s="101" t="s">
        <v>62</v>
      </c>
    </row>
    <row r="15" spans="1:4" ht="24" customHeight="1">
      <c r="A15" s="114" t="s">
        <v>36</v>
      </c>
      <c r="B15" s="106" t="s">
        <v>33</v>
      </c>
      <c r="C15" s="107">
        <f>SUM(C16)</f>
        <v>223026</v>
      </c>
      <c r="D15" s="108">
        <f t="shared" si="0"/>
        <v>223026</v>
      </c>
    </row>
    <row r="16" spans="1:4" ht="12.75">
      <c r="A16" s="112" t="s">
        <v>50</v>
      </c>
      <c r="B16" s="89" t="s">
        <v>4</v>
      </c>
      <c r="C16" s="83">
        <f>SUM(C17)</f>
        <v>223026</v>
      </c>
      <c r="D16" s="95">
        <f t="shared" si="0"/>
        <v>223026</v>
      </c>
    </row>
    <row r="17" spans="1:4" ht="12.75">
      <c r="A17" s="97" t="s">
        <v>51</v>
      </c>
      <c r="B17" s="89" t="s">
        <v>68</v>
      </c>
      <c r="C17" s="83">
        <f>SUM(C18+C22)</f>
        <v>223026</v>
      </c>
      <c r="D17" s="95">
        <f t="shared" si="0"/>
        <v>223026</v>
      </c>
    </row>
    <row r="18" spans="1:4" ht="12.75">
      <c r="A18" s="97"/>
      <c r="B18" s="89" t="s">
        <v>69</v>
      </c>
      <c r="C18" s="83">
        <f>SUM(C19:C21)</f>
        <v>39780</v>
      </c>
      <c r="D18" s="95">
        <f t="shared" si="0"/>
        <v>39780</v>
      </c>
    </row>
    <row r="19" spans="1:4" ht="12.75">
      <c r="A19" s="97"/>
      <c r="B19" s="90" t="s">
        <v>158</v>
      </c>
      <c r="C19" s="81">
        <v>-192000</v>
      </c>
      <c r="D19" s="96">
        <f t="shared" si="0"/>
        <v>-192000</v>
      </c>
    </row>
    <row r="20" spans="1:4" ht="12.75">
      <c r="A20" s="97"/>
      <c r="B20" s="90" t="s">
        <v>174</v>
      </c>
      <c r="C20" s="81">
        <v>176780</v>
      </c>
      <c r="D20" s="96">
        <f t="shared" si="0"/>
        <v>176780</v>
      </c>
    </row>
    <row r="21" spans="1:4" ht="12.75">
      <c r="A21" s="97"/>
      <c r="B21" s="90" t="s">
        <v>176</v>
      </c>
      <c r="C21" s="81">
        <v>55000</v>
      </c>
      <c r="D21" s="96">
        <f t="shared" si="0"/>
        <v>55000</v>
      </c>
    </row>
    <row r="22" spans="1:4" ht="12.75">
      <c r="A22" s="97"/>
      <c r="B22" s="89" t="s">
        <v>159</v>
      </c>
      <c r="C22" s="83">
        <v>183246</v>
      </c>
      <c r="D22" s="95">
        <f t="shared" si="0"/>
        <v>183246</v>
      </c>
    </row>
    <row r="23" spans="1:4" ht="12.75">
      <c r="A23" s="97"/>
      <c r="B23" s="90" t="s">
        <v>160</v>
      </c>
      <c r="C23" s="83"/>
      <c r="D23" s="96"/>
    </row>
    <row r="24" spans="1:4" ht="25.5">
      <c r="A24" s="112" t="s">
        <v>83</v>
      </c>
      <c r="B24" s="86" t="s">
        <v>161</v>
      </c>
      <c r="C24" s="83">
        <f>SUM(C25)</f>
        <v>130000</v>
      </c>
      <c r="D24" s="95">
        <f aca="true" t="shared" si="1" ref="D24:D41">C24</f>
        <v>130000</v>
      </c>
    </row>
    <row r="25" spans="1:4" ht="12.75">
      <c r="A25" s="112" t="s">
        <v>84</v>
      </c>
      <c r="B25" s="86" t="s">
        <v>162</v>
      </c>
      <c r="C25" s="83">
        <f>SUM(C26)</f>
        <v>130000</v>
      </c>
      <c r="D25" s="95">
        <f t="shared" si="1"/>
        <v>130000</v>
      </c>
    </row>
    <row r="26" spans="1:4" ht="13.5">
      <c r="A26" s="97" t="s">
        <v>85</v>
      </c>
      <c r="B26" s="87" t="s">
        <v>163</v>
      </c>
      <c r="C26" s="83">
        <v>130000</v>
      </c>
      <c r="D26" s="95">
        <f t="shared" si="1"/>
        <v>130000</v>
      </c>
    </row>
    <row r="27" spans="1:4" ht="26.25" customHeight="1">
      <c r="A27" s="112" t="s">
        <v>108</v>
      </c>
      <c r="B27" s="89" t="s">
        <v>34</v>
      </c>
      <c r="C27" s="83">
        <f>SUM(C28,C31,C34,C46)</f>
        <v>530419</v>
      </c>
      <c r="D27" s="95">
        <f t="shared" si="1"/>
        <v>530419</v>
      </c>
    </row>
    <row r="28" spans="1:4" ht="13.5">
      <c r="A28" s="113" t="s">
        <v>109</v>
      </c>
      <c r="B28" s="91" t="s">
        <v>162</v>
      </c>
      <c r="C28" s="83">
        <f>SUM(C29)</f>
        <v>70300</v>
      </c>
      <c r="D28" s="95">
        <f t="shared" si="1"/>
        <v>70300</v>
      </c>
    </row>
    <row r="29" spans="1:4" ht="13.5">
      <c r="A29" s="97" t="s">
        <v>110</v>
      </c>
      <c r="B29" s="91" t="s">
        <v>164</v>
      </c>
      <c r="C29" s="83">
        <f>SUM(C30:C30)</f>
        <v>70300</v>
      </c>
      <c r="D29" s="95">
        <f t="shared" si="1"/>
        <v>70300</v>
      </c>
    </row>
    <row r="30" spans="1:4" ht="12.75">
      <c r="A30" s="97"/>
      <c r="B30" s="90" t="s">
        <v>177</v>
      </c>
      <c r="C30" s="81">
        <v>70300</v>
      </c>
      <c r="D30" s="96">
        <f t="shared" si="1"/>
        <v>70300</v>
      </c>
    </row>
    <row r="31" spans="1:4" ht="13.5">
      <c r="A31" s="112" t="s">
        <v>111</v>
      </c>
      <c r="B31" s="91" t="s">
        <v>70</v>
      </c>
      <c r="C31" s="83">
        <f>SUM(C32)</f>
        <v>32256</v>
      </c>
      <c r="D31" s="95">
        <f t="shared" si="1"/>
        <v>32256</v>
      </c>
    </row>
    <row r="32" spans="1:4" ht="13.5">
      <c r="A32" s="97" t="s">
        <v>112</v>
      </c>
      <c r="B32" s="91" t="s">
        <v>165</v>
      </c>
      <c r="C32" s="83">
        <f>SUM(C33)</f>
        <v>32256</v>
      </c>
      <c r="D32" s="95">
        <f t="shared" si="1"/>
        <v>32256</v>
      </c>
    </row>
    <row r="33" spans="1:4" ht="25.5">
      <c r="A33" s="97"/>
      <c r="B33" s="90" t="s">
        <v>175</v>
      </c>
      <c r="C33" s="81">
        <v>32256</v>
      </c>
      <c r="D33" s="96">
        <f t="shared" si="1"/>
        <v>32256</v>
      </c>
    </row>
    <row r="34" spans="1:4" ht="12.75">
      <c r="A34" s="112" t="s">
        <v>113</v>
      </c>
      <c r="B34" s="86" t="s">
        <v>5</v>
      </c>
      <c r="C34" s="83">
        <f>SUM(C35,C40,C42,C44)</f>
        <v>385070</v>
      </c>
      <c r="D34" s="95">
        <f t="shared" si="1"/>
        <v>385070</v>
      </c>
    </row>
    <row r="35" spans="1:4" ht="13.5">
      <c r="A35" s="97" t="s">
        <v>114</v>
      </c>
      <c r="B35" s="87" t="s">
        <v>66</v>
      </c>
      <c r="C35" s="83">
        <f>SUM(C36:C39)</f>
        <v>130620</v>
      </c>
      <c r="D35" s="95">
        <f t="shared" si="1"/>
        <v>130620</v>
      </c>
    </row>
    <row r="36" spans="1:4" ht="12.75">
      <c r="A36" s="97"/>
      <c r="B36" s="88" t="s">
        <v>178</v>
      </c>
      <c r="C36" s="81">
        <v>63920</v>
      </c>
      <c r="D36" s="96">
        <f t="shared" si="1"/>
        <v>63920</v>
      </c>
    </row>
    <row r="37" spans="1:4" ht="12.75">
      <c r="A37" s="97"/>
      <c r="B37" s="88" t="s">
        <v>179</v>
      </c>
      <c r="C37" s="81">
        <v>14700</v>
      </c>
      <c r="D37" s="96">
        <f t="shared" si="1"/>
        <v>14700</v>
      </c>
    </row>
    <row r="38" spans="1:4" ht="12.75">
      <c r="A38" s="97"/>
      <c r="B38" s="88" t="s">
        <v>180</v>
      </c>
      <c r="C38" s="81">
        <v>32000</v>
      </c>
      <c r="D38" s="96">
        <f t="shared" si="1"/>
        <v>32000</v>
      </c>
    </row>
    <row r="39" spans="1:4" ht="12.75">
      <c r="A39" s="97"/>
      <c r="B39" s="88" t="s">
        <v>181</v>
      </c>
      <c r="C39" s="81">
        <v>20000</v>
      </c>
      <c r="D39" s="96">
        <f t="shared" si="1"/>
        <v>20000</v>
      </c>
    </row>
    <row r="40" spans="1:4" ht="13.5">
      <c r="A40" s="109" t="s">
        <v>115</v>
      </c>
      <c r="B40" s="87" t="s">
        <v>67</v>
      </c>
      <c r="C40" s="83">
        <f>SUM(C41:C41)</f>
        <v>14700</v>
      </c>
      <c r="D40" s="95">
        <f t="shared" si="1"/>
        <v>14700</v>
      </c>
    </row>
    <row r="41" spans="1:4" ht="12.75">
      <c r="A41" s="109"/>
      <c r="B41" s="88" t="s">
        <v>182</v>
      </c>
      <c r="C41" s="81">
        <v>14700</v>
      </c>
      <c r="D41" s="96">
        <f t="shared" si="1"/>
        <v>14700</v>
      </c>
    </row>
    <row r="42" spans="1:4" ht="13.5">
      <c r="A42" s="109" t="s">
        <v>117</v>
      </c>
      <c r="B42" s="87" t="s">
        <v>145</v>
      </c>
      <c r="C42" s="83">
        <f>SUM(C43)</f>
        <v>48000</v>
      </c>
      <c r="D42" s="83">
        <f>SUM(D43)</f>
        <v>48000</v>
      </c>
    </row>
    <row r="43" spans="1:4" ht="12.75">
      <c r="A43" s="109"/>
      <c r="B43" s="88" t="s">
        <v>183</v>
      </c>
      <c r="C43" s="81">
        <v>48000</v>
      </c>
      <c r="D43" s="96">
        <f>SUM(C43)</f>
        <v>48000</v>
      </c>
    </row>
    <row r="44" spans="1:4" ht="13.5">
      <c r="A44" s="109" t="s">
        <v>118</v>
      </c>
      <c r="B44" s="87" t="s">
        <v>166</v>
      </c>
      <c r="C44" s="83">
        <f>SUM(C45:C45)</f>
        <v>191750</v>
      </c>
      <c r="D44" s="95">
        <f>C44</f>
        <v>191750</v>
      </c>
    </row>
    <row r="45" spans="1:4" ht="27">
      <c r="A45" s="97"/>
      <c r="B45" s="88" t="s">
        <v>184</v>
      </c>
      <c r="C45" s="81">
        <v>191750</v>
      </c>
      <c r="D45" s="96">
        <f>C45</f>
        <v>191750</v>
      </c>
    </row>
    <row r="46" spans="1:4" ht="12.75">
      <c r="A46" s="112" t="s">
        <v>146</v>
      </c>
      <c r="B46" s="86" t="s">
        <v>6</v>
      </c>
      <c r="C46" s="83">
        <f>SUM(C47,C49,C51)</f>
        <v>42793</v>
      </c>
      <c r="D46" s="95">
        <f>C46</f>
        <v>42793</v>
      </c>
    </row>
    <row r="47" spans="1:4" ht="27">
      <c r="A47" s="80" t="s">
        <v>147</v>
      </c>
      <c r="B47" s="87" t="s">
        <v>167</v>
      </c>
      <c r="C47" s="83">
        <f>SUM(C48)</f>
        <v>6000</v>
      </c>
      <c r="D47" s="95">
        <f>C47</f>
        <v>6000</v>
      </c>
    </row>
    <row r="48" spans="1:4" ht="12.75">
      <c r="A48" s="80"/>
      <c r="B48" s="88" t="s">
        <v>168</v>
      </c>
      <c r="C48" s="81">
        <v>6000</v>
      </c>
      <c r="D48" s="96">
        <f>C48</f>
        <v>6000</v>
      </c>
    </row>
    <row r="49" spans="1:5" ht="27">
      <c r="A49" s="110" t="s">
        <v>148</v>
      </c>
      <c r="B49" s="87" t="s">
        <v>185</v>
      </c>
      <c r="C49" s="83">
        <f>SUM(C50)</f>
        <v>4793</v>
      </c>
      <c r="D49" s="95">
        <f>SUM(C49)</f>
        <v>4793</v>
      </c>
      <c r="E49" s="111"/>
    </row>
    <row r="50" spans="1:4" ht="12.75">
      <c r="A50" s="80"/>
      <c r="B50" s="88" t="s">
        <v>189</v>
      </c>
      <c r="C50" s="81">
        <v>4793</v>
      </c>
      <c r="D50" s="96">
        <f>SUM(C50)</f>
        <v>4793</v>
      </c>
    </row>
    <row r="51" spans="1:4" ht="13.5">
      <c r="A51" s="110" t="s">
        <v>150</v>
      </c>
      <c r="B51" s="87" t="s">
        <v>186</v>
      </c>
      <c r="C51" s="83">
        <f>SUM(C52)</f>
        <v>32000</v>
      </c>
      <c r="D51" s="83">
        <f>SUM(D52)</f>
        <v>32000</v>
      </c>
    </row>
    <row r="52" spans="1:4" ht="12.75">
      <c r="A52" s="80"/>
      <c r="B52" s="88" t="s">
        <v>187</v>
      </c>
      <c r="C52" s="81">
        <v>32000</v>
      </c>
      <c r="D52" s="96">
        <f>SUM(C52)</f>
        <v>32000</v>
      </c>
    </row>
    <row r="53" spans="1:3" ht="11.25" customHeight="1">
      <c r="A53" s="92"/>
      <c r="B53" s="105"/>
      <c r="C53" s="93"/>
    </row>
  </sheetData>
  <mergeCells count="3">
    <mergeCell ref="A12:D12"/>
    <mergeCell ref="A2:C2"/>
    <mergeCell ref="C4:D4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&amp;RLisa 5
Tartu Linnavolikogu ... mai 2011.a 
määruse nr ... juurde</oddHeader>
    <oddFooter>&amp;C&amp;P+8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Tiina Ligi</cp:lastModifiedBy>
  <cp:lastPrinted>2011-03-17T09:40:10Z</cp:lastPrinted>
  <dcterms:created xsi:type="dcterms:W3CDTF">1996-10-14T23:33:28Z</dcterms:created>
  <dcterms:modified xsi:type="dcterms:W3CDTF">2011-03-18T07:48:19Z</dcterms:modified>
  <cp:category/>
  <cp:version/>
  <cp:contentType/>
  <cp:contentStatus/>
</cp:coreProperties>
</file>